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ocuments\Industriemeister Metall IMI\IMI 30 2014\Übungsaufgaben\"/>
    </mc:Choice>
  </mc:AlternateContent>
  <bookViews>
    <workbookView xWindow="0" yWindow="0" windowWidth="16815" windowHeight="8445" activeTab="1"/>
  </bookViews>
  <sheets>
    <sheet name="Grundform" sheetId="1" r:id="rId1"/>
    <sheet name="Übung" sheetId="2" r:id="rId2"/>
    <sheet name="Periodenvergleich" sheetId="4" r:id="rId3"/>
    <sheet name="Druckseite1 Aufgabe" sheetId="3" r:id="rId4"/>
    <sheet name="Druckseite2 Aufgabe" sheetId="7" r:id="rId5"/>
    <sheet name="Druckseite1 Lösung" sheetId="8" r:id="rId6"/>
    <sheet name="Druckseite2 Lösung" sheetId="5" r:id="rId7"/>
  </sheets>
  <definedNames>
    <definedName name="_xlnm.Print_Area" localSheetId="3">'Druckseite1 Aufgabe'!$B$2:$J$27</definedName>
  </definedNames>
  <calcPr calcId="152511"/>
</workbook>
</file>

<file path=xl/calcChain.xml><?xml version="1.0" encoding="utf-8"?>
<calcChain xmlns="http://schemas.openxmlformats.org/spreadsheetml/2006/main">
  <c r="N45" i="2" l="1"/>
  <c r="I45" i="2"/>
  <c r="M43" i="2"/>
  <c r="N40" i="2"/>
  <c r="I40" i="2"/>
  <c r="M39" i="2"/>
  <c r="I13" i="2"/>
  <c r="M11" i="2"/>
  <c r="I8" i="2"/>
  <c r="I15" i="2" s="1"/>
  <c r="I19" i="2" s="1"/>
  <c r="I25" i="2" s="1"/>
  <c r="I28" i="2" s="1"/>
  <c r="I29" i="2" s="1"/>
  <c r="M7" i="2"/>
  <c r="I47" i="2" l="1"/>
  <c r="I51" i="2" s="1"/>
  <c r="I57" i="2" s="1"/>
  <c r="I60" i="2" s="1"/>
  <c r="I61" i="2" s="1"/>
  <c r="N47" i="2"/>
  <c r="N51" i="2" s="1"/>
  <c r="M53" i="2" s="1"/>
  <c r="D25" i="5"/>
  <c r="I27" i="5"/>
  <c r="N57" i="2" l="1"/>
  <c r="N60" i="2" s="1"/>
  <c r="N61" i="2" s="1"/>
  <c r="M54" i="2"/>
  <c r="I24" i="8"/>
  <c r="I17" i="8"/>
  <c r="I16" i="8" s="1"/>
  <c r="I8" i="8"/>
  <c r="I11" i="8" s="1"/>
  <c r="I6" i="8" s="1"/>
  <c r="I4" i="8" s="1"/>
  <c r="I5" i="8" s="1"/>
  <c r="D11" i="8"/>
  <c r="D9" i="8"/>
  <c r="D5" i="8"/>
  <c r="D6" i="8" s="1"/>
  <c r="D13" i="8" s="1"/>
  <c r="D17" i="8" s="1"/>
  <c r="I22" i="5"/>
  <c r="I16" i="5"/>
  <c r="I11" i="5"/>
  <c r="I9" i="5"/>
  <c r="I5" i="5"/>
  <c r="G10" i="5"/>
  <c r="G12" i="5" s="1"/>
  <c r="D10" i="5"/>
  <c r="D12" i="5" s="1"/>
  <c r="G6" i="5"/>
  <c r="G7" i="5" s="1"/>
  <c r="D6" i="5"/>
  <c r="D7" i="5" s="1"/>
  <c r="U12" i="4"/>
  <c r="S11" i="4"/>
  <c r="S13" i="4" s="1"/>
  <c r="P11" i="4"/>
  <c r="P13" i="4" s="1"/>
  <c r="U10" i="4"/>
  <c r="S7" i="4"/>
  <c r="S8" i="4" s="1"/>
  <c r="P7" i="4"/>
  <c r="P8" i="4" s="1"/>
  <c r="J12" i="4"/>
  <c r="J10" i="4"/>
  <c r="H11" i="4"/>
  <c r="H13" i="4" s="1"/>
  <c r="J13" i="4" s="1"/>
  <c r="H7" i="4"/>
  <c r="H8" i="4" s="1"/>
  <c r="E11" i="4"/>
  <c r="E13" i="4" s="1"/>
  <c r="E8" i="4"/>
  <c r="E15" i="4" s="1"/>
  <c r="E19" i="4" s="1"/>
  <c r="E7" i="4"/>
  <c r="J7" i="4" s="1"/>
  <c r="E58" i="2"/>
  <c r="E51" i="2"/>
  <c r="D53" i="2" s="1"/>
  <c r="E42" i="2"/>
  <c r="E45" i="2" s="1"/>
  <c r="E40" i="2" s="1"/>
  <c r="E38" i="2" s="1"/>
  <c r="E39" i="2" s="1"/>
  <c r="E10" i="1"/>
  <c r="E12" i="1" s="1"/>
  <c r="E6" i="1"/>
  <c r="E7" i="1" s="1"/>
  <c r="E14" i="1" s="1"/>
  <c r="E18" i="1" s="1"/>
  <c r="H15" i="4" l="1"/>
  <c r="H19" i="4" s="1"/>
  <c r="J8" i="4"/>
  <c r="J11" i="4"/>
  <c r="U11" i="4"/>
  <c r="I7" i="5"/>
  <c r="E56" i="2"/>
  <c r="E50" i="2"/>
  <c r="H19" i="8"/>
  <c r="I22" i="8"/>
  <c r="D19" i="8"/>
  <c r="D20" i="8"/>
  <c r="I10" i="5"/>
  <c r="I6" i="5"/>
  <c r="G14" i="5"/>
  <c r="G18" i="5" s="1"/>
  <c r="D14" i="5"/>
  <c r="I12" i="5"/>
  <c r="P15" i="4"/>
  <c r="U13" i="4"/>
  <c r="S15" i="4"/>
  <c r="S19" i="4" s="1"/>
  <c r="U8" i="4"/>
  <c r="U7" i="4"/>
  <c r="E22" i="4"/>
  <c r="E21" i="4"/>
  <c r="E21" i="1"/>
  <c r="E20" i="1"/>
  <c r="H22" i="4" l="1"/>
  <c r="J22" i="4" s="1"/>
  <c r="H21" i="4"/>
  <c r="H24" i="4" s="1"/>
  <c r="H27" i="4" s="1"/>
  <c r="H28" i="4" s="1"/>
  <c r="E23" i="1"/>
  <c r="E26" i="1" s="1"/>
  <c r="E27" i="1" s="1"/>
  <c r="E24" i="4"/>
  <c r="I14" i="5"/>
  <c r="D22" i="8"/>
  <c r="D25" i="8" s="1"/>
  <c r="D26" i="8" s="1"/>
  <c r="J15" i="4"/>
  <c r="J19" i="4"/>
  <c r="D18" i="5"/>
  <c r="I18" i="5" s="1"/>
  <c r="G21" i="5"/>
  <c r="G20" i="5"/>
  <c r="S22" i="4"/>
  <c r="S21" i="4"/>
  <c r="S24" i="4" s="1"/>
  <c r="S27" i="4" s="1"/>
  <c r="S28" i="4" s="1"/>
  <c r="U15" i="4"/>
  <c r="P19" i="4"/>
  <c r="E27" i="4" l="1"/>
  <c r="J24" i="4"/>
  <c r="J21" i="4"/>
  <c r="G23" i="5"/>
  <c r="G26" i="5" s="1"/>
  <c r="G27" i="5" s="1"/>
  <c r="D20" i="5"/>
  <c r="I20" i="5" s="1"/>
  <c r="D21" i="5"/>
  <c r="I21" i="5" s="1"/>
  <c r="P21" i="4"/>
  <c r="U21" i="4" s="1"/>
  <c r="P22" i="4"/>
  <c r="U22" i="4" s="1"/>
  <c r="U19" i="4"/>
  <c r="P24" i="4"/>
  <c r="E28" i="4" l="1"/>
  <c r="J28" i="4" s="1"/>
  <c r="J27" i="4"/>
  <c r="D23" i="5"/>
  <c r="I23" i="5" s="1"/>
  <c r="U24" i="4"/>
  <c r="P27" i="4"/>
  <c r="D26" i="5" l="1"/>
  <c r="I26" i="5" s="1"/>
  <c r="P28" i="4"/>
  <c r="U27" i="4"/>
  <c r="D27" i="5" l="1"/>
</calcChain>
</file>

<file path=xl/sharedStrings.xml><?xml version="1.0" encoding="utf-8"?>
<sst xmlns="http://schemas.openxmlformats.org/spreadsheetml/2006/main" count="592" uniqueCount="40">
  <si>
    <t>Kostenträgerzeitrechnung</t>
  </si>
  <si>
    <t>Kostenträgerzeitblatt</t>
  </si>
  <si>
    <t>Fertigungsmaterial</t>
  </si>
  <si>
    <t>Materialgemeinkosten</t>
  </si>
  <si>
    <t>Materialkosten</t>
  </si>
  <si>
    <t>Fertigungsgemeinkosten</t>
  </si>
  <si>
    <t>Fertigungskosten</t>
  </si>
  <si>
    <t>Fertigungslöhne</t>
  </si>
  <si>
    <t>Sondereinzelkosten der Fertigung</t>
  </si>
  <si>
    <t>Herstellkosten der Fertigung</t>
  </si>
  <si>
    <t>Bestandsminderung</t>
  </si>
  <si>
    <t>Bestandsmehrung</t>
  </si>
  <si>
    <t>Verwaltungsgemeinkosten</t>
  </si>
  <si>
    <t>Vertriebsgemeinkosten</t>
  </si>
  <si>
    <t>Sondereinzelkosten des Vertriebes</t>
  </si>
  <si>
    <t>Nettoverkauferlöse</t>
  </si>
  <si>
    <t>Herstellkosten des Umsatzes</t>
  </si>
  <si>
    <t>Selbstkosten des Umsatzes</t>
  </si>
  <si>
    <t>Betriebsergebnis der Periode</t>
  </si>
  <si>
    <t>+</t>
  </si>
  <si>
    <t>=</t>
  </si>
  <si>
    <t>-</t>
  </si>
  <si>
    <t>keine</t>
  </si>
  <si>
    <t>Ist-Werte</t>
  </si>
  <si>
    <t>Normal-Werte</t>
  </si>
  <si>
    <t>Unterdeckung</t>
  </si>
  <si>
    <t>Überdeckung</t>
  </si>
  <si>
    <t>Bewertung</t>
  </si>
  <si>
    <t>Deckung</t>
  </si>
  <si>
    <t>Kostenträgerzeitblatt Vergleich zwischen Normal und Ist Kosten</t>
  </si>
  <si>
    <t>Beträge</t>
  </si>
  <si>
    <t>Prozent</t>
  </si>
  <si>
    <t>Materialeinzelkosten</t>
  </si>
  <si>
    <t>Herstellkosten der Produktion</t>
  </si>
  <si>
    <t>Umsatzerlöse</t>
  </si>
  <si>
    <t>Betriebsergebnis</t>
  </si>
  <si>
    <t>Gewinn</t>
  </si>
  <si>
    <t>Verlust</t>
  </si>
  <si>
    <t>Lösungen</t>
  </si>
  <si>
    <t>Aufgaben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</si>
</sst>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44" fontId="0" fillId="0" borderId="0" xfId="1" applyFont="1"/>
    <xf numFmtId="9" fontId="0" fillId="0" borderId="0" xfId="2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5" xfId="0" applyBorder="1"/>
    <xf numFmtId="9" fontId="0" fillId="0" borderId="5" xfId="2" applyFont="1" applyBorder="1"/>
    <xf numFmtId="44" fontId="0" fillId="0" borderId="5" xfId="1" applyFont="1" applyBorder="1"/>
    <xf numFmtId="0" fontId="0" fillId="0" borderId="5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/>
    <xf numFmtId="9" fontId="2" fillId="0" borderId="0" xfId="2" applyFont="1"/>
    <xf numFmtId="44" fontId="2" fillId="0" borderId="0" xfId="1" applyFont="1"/>
    <xf numFmtId="0" fontId="2" fillId="0" borderId="0" xfId="0" quotePrefix="1" applyFont="1" applyFill="1" applyBorder="1" applyAlignment="1">
      <alignment horizontal="center"/>
    </xf>
    <xf numFmtId="9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0" fillId="3" borderId="0" xfId="1" applyFont="1" applyFill="1"/>
    <xf numFmtId="44" fontId="0" fillId="3" borderId="0" xfId="1" applyFont="1" applyFill="1" applyAlignment="1">
      <alignment horizontal="center"/>
    </xf>
    <xf numFmtId="44" fontId="0" fillId="3" borderId="5" xfId="1" applyFont="1" applyFill="1" applyBorder="1"/>
    <xf numFmtId="44" fontId="0" fillId="3" borderId="5" xfId="1" applyFont="1" applyFill="1" applyBorder="1" applyAlignment="1">
      <alignment horizontal="center"/>
    </xf>
    <xf numFmtId="44" fontId="0" fillId="4" borderId="5" xfId="1" applyFont="1" applyFill="1" applyBorder="1"/>
    <xf numFmtId="44" fontId="0" fillId="4" borderId="5" xfId="1" applyFont="1" applyFill="1" applyBorder="1" applyAlignment="1">
      <alignment horizontal="center"/>
    </xf>
    <xf numFmtId="44" fontId="2" fillId="4" borderId="0" xfId="1" applyFont="1" applyFill="1"/>
    <xf numFmtId="44" fontId="2" fillId="4" borderId="0" xfId="1" applyFont="1" applyFill="1" applyAlignment="1">
      <alignment horizontal="center"/>
    </xf>
    <xf numFmtId="44" fontId="0" fillId="4" borderId="0" xfId="1" applyFont="1" applyFill="1"/>
    <xf numFmtId="44" fontId="0" fillId="4" borderId="0" xfId="1" applyFont="1" applyFill="1" applyAlignment="1">
      <alignment horizontal="center"/>
    </xf>
    <xf numFmtId="44" fontId="0" fillId="5" borderId="0" xfId="1" applyFont="1" applyFill="1"/>
    <xf numFmtId="44" fontId="0" fillId="5" borderId="0" xfId="1" applyFont="1" applyFill="1" applyAlignment="1">
      <alignment horizontal="center"/>
    </xf>
    <xf numFmtId="44" fontId="0" fillId="5" borderId="5" xfId="1" applyFont="1" applyFill="1" applyBorder="1"/>
    <xf numFmtId="44" fontId="0" fillId="5" borderId="5" xfId="1" applyFont="1" applyFill="1" applyBorder="1" applyAlignment="1">
      <alignment horizontal="center"/>
    </xf>
    <xf numFmtId="44" fontId="2" fillId="5" borderId="0" xfId="1" applyFont="1" applyFill="1"/>
    <xf numFmtId="44" fontId="2" fillId="5" borderId="0" xfId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0" xfId="1" applyFont="1" applyFill="1"/>
    <xf numFmtId="44" fontId="0" fillId="0" borderId="0" xfId="1" applyFont="1" applyFill="1" applyAlignment="1">
      <alignment horizontal="center"/>
    </xf>
    <xf numFmtId="44" fontId="0" fillId="0" borderId="5" xfId="1" applyFont="1" applyFill="1" applyBorder="1"/>
    <xf numFmtId="44" fontId="0" fillId="0" borderId="5" xfId="1" applyFont="1" applyFill="1" applyBorder="1" applyAlignment="1">
      <alignment horizontal="center"/>
    </xf>
    <xf numFmtId="44" fontId="2" fillId="0" borderId="0" xfId="1" applyFont="1" applyFill="1"/>
    <xf numFmtId="44" fontId="2" fillId="0" borderId="0" xfId="1" applyFont="1" applyFill="1" applyAlignment="1">
      <alignment horizontal="center"/>
    </xf>
    <xf numFmtId="164" fontId="0" fillId="6" borderId="0" xfId="0" applyNumberFormat="1" applyFill="1"/>
    <xf numFmtId="164" fontId="0" fillId="0" borderId="0" xfId="0" applyNumberFormat="1" applyFill="1"/>
    <xf numFmtId="0" fontId="0" fillId="0" borderId="0" xfId="0" quotePrefix="1" applyAlignment="1">
      <alignment horizontal="right"/>
    </xf>
    <xf numFmtId="164" fontId="0" fillId="0" borderId="0" xfId="0" applyNumberFormat="1"/>
    <xf numFmtId="0" fontId="0" fillId="0" borderId="7" xfId="0" quotePrefix="1" applyBorder="1" applyAlignment="1">
      <alignment horizontal="right"/>
    </xf>
    <xf numFmtId="0" fontId="0" fillId="0" borderId="7" xfId="0" applyBorder="1"/>
    <xf numFmtId="164" fontId="0" fillId="6" borderId="7" xfId="0" applyNumberFormat="1" applyFill="1" applyBorder="1"/>
    <xf numFmtId="164" fontId="0" fillId="0" borderId="7" xfId="0" applyNumberFormat="1" applyFill="1" applyBorder="1"/>
    <xf numFmtId="0" fontId="0" fillId="0" borderId="0" xfId="0" applyAlignment="1">
      <alignment horizontal="right"/>
    </xf>
    <xf numFmtId="164" fontId="0" fillId="0" borderId="7" xfId="0" applyNumberFormat="1" applyBorder="1"/>
    <xf numFmtId="0" fontId="0" fillId="0" borderId="7" xfId="0" applyBorder="1" applyAlignment="1">
      <alignment horizontal="right"/>
    </xf>
    <xf numFmtId="0" fontId="4" fillId="0" borderId="7" xfId="0" applyFont="1" applyBorder="1"/>
    <xf numFmtId="0" fontId="0" fillId="0" borderId="0" xfId="0" quotePrefix="1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4" fillId="0" borderId="0" xfId="0" applyFont="1"/>
    <xf numFmtId="44" fontId="0" fillId="6" borderId="5" xfId="1" applyFont="1" applyFill="1" applyBorder="1"/>
    <xf numFmtId="44" fontId="0" fillId="6" borderId="0" xfId="1" applyFont="1" applyFill="1"/>
    <xf numFmtId="44" fontId="2" fillId="6" borderId="0" xfId="1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9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85724</xdr:colOff>
      <xdr:row>2</xdr:row>
      <xdr:rowOff>17780</xdr:rowOff>
    </xdr:from>
    <xdr:to>
      <xdr:col>6</xdr:col>
      <xdr:colOff>695323</xdr:colOff>
      <xdr:row>3</xdr:row>
      <xdr:rowOff>323849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4" y="560705"/>
          <a:ext cx="609599" cy="49656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2</xdr:row>
      <xdr:rowOff>84455</xdr:rowOff>
    </xdr:from>
    <xdr:to>
      <xdr:col>1</xdr:col>
      <xdr:colOff>638173</xdr:colOff>
      <xdr:row>4</xdr:row>
      <xdr:rowOff>47624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4" y="627380"/>
          <a:ext cx="609599" cy="4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7243</xdr:rowOff>
    </xdr:from>
    <xdr:to>
      <xdr:col>0</xdr:col>
      <xdr:colOff>666750</xdr:colOff>
      <xdr:row>4</xdr:row>
      <xdr:rowOff>64591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0143"/>
          <a:ext cx="666750" cy="5431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26</xdr:row>
      <xdr:rowOff>104775</xdr:rowOff>
    </xdr:from>
    <xdr:ext cx="6886575" cy="806952"/>
    <xdr:sp macro="" textlink="">
      <xdr:nvSpPr>
        <xdr:cNvPr id="2" name="Rechteck 1"/>
        <xdr:cNvSpPr/>
      </xdr:nvSpPr>
      <xdr:spPr>
        <a:xfrm>
          <a:off x="1095375" y="5257800"/>
          <a:ext cx="6886575" cy="8069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de-DE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L  Ö  S  U  N  G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1229970</xdr:colOff>
      <xdr:row>27</xdr:row>
      <xdr:rowOff>47625</xdr:rowOff>
    </xdr:from>
    <xdr:ext cx="4188519" cy="806952"/>
    <xdr:sp macro="" textlink="">
      <xdr:nvSpPr>
        <xdr:cNvPr id="2" name="Rechteck 1"/>
        <xdr:cNvSpPr/>
      </xdr:nvSpPr>
      <xdr:spPr>
        <a:xfrm>
          <a:off x="1991970" y="5305425"/>
          <a:ext cx="4188519" cy="8069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de-DE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L  Ö  S  U  N  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workbookViewId="0">
      <selection activeCell="B2" sqref="B2:E27"/>
    </sheetView>
  </sheetViews>
  <sheetFormatPr baseColWidth="10" defaultRowHeight="15" x14ac:dyDescent="0.25"/>
  <cols>
    <col min="2" max="2" width="4" style="3" customWidth="1"/>
    <col min="3" max="3" width="31.140625" customWidth="1"/>
    <col min="4" max="4" width="11.42578125" style="2"/>
    <col min="5" max="5" width="14.5703125" style="1" bestFit="1" customWidth="1"/>
  </cols>
  <sheetData>
    <row r="1" spans="2:5" ht="15.75" thickBot="1" x14ac:dyDescent="0.3"/>
    <row r="2" spans="2:5" ht="27" thickBot="1" x14ac:dyDescent="0.45">
      <c r="B2" s="62" t="s">
        <v>0</v>
      </c>
      <c r="C2" s="63"/>
      <c r="D2" s="63"/>
      <c r="E2" s="64"/>
    </row>
    <row r="3" spans="2:5" x14ac:dyDescent="0.25">
      <c r="C3" s="65" t="s">
        <v>1</v>
      </c>
      <c r="D3" s="65"/>
    </row>
    <row r="5" spans="2:5" x14ac:dyDescent="0.25">
      <c r="C5" t="s">
        <v>2</v>
      </c>
      <c r="E5" s="1">
        <v>80000</v>
      </c>
    </row>
    <row r="6" spans="2:5" ht="15.75" thickBot="1" x14ac:dyDescent="0.3">
      <c r="B6" s="8" t="s">
        <v>19</v>
      </c>
      <c r="C6" s="5" t="s">
        <v>3</v>
      </c>
      <c r="D6" s="6">
        <v>0.3</v>
      </c>
      <c r="E6" s="7">
        <f>E5*D6</f>
        <v>24000</v>
      </c>
    </row>
    <row r="7" spans="2:5" x14ac:dyDescent="0.25">
      <c r="B7" s="11" t="s">
        <v>20</v>
      </c>
      <c r="C7" s="12" t="s">
        <v>4</v>
      </c>
      <c r="D7" s="13"/>
      <c r="E7" s="14">
        <f>E5+E6</f>
        <v>104000</v>
      </c>
    </row>
    <row r="9" spans="2:5" x14ac:dyDescent="0.25">
      <c r="C9" t="s">
        <v>7</v>
      </c>
      <c r="E9" s="1">
        <v>200000</v>
      </c>
    </row>
    <row r="10" spans="2:5" x14ac:dyDescent="0.25">
      <c r="B10" s="9" t="s">
        <v>19</v>
      </c>
      <c r="C10" t="s">
        <v>5</v>
      </c>
      <c r="D10" s="2">
        <v>1.5</v>
      </c>
      <c r="E10" s="1">
        <f>E9*D10</f>
        <v>300000</v>
      </c>
    </row>
    <row r="11" spans="2:5" ht="15.75" thickBot="1" x14ac:dyDescent="0.3">
      <c r="B11" s="8" t="s">
        <v>19</v>
      </c>
      <c r="C11" s="5" t="s">
        <v>8</v>
      </c>
      <c r="D11" s="6"/>
      <c r="E11" s="7">
        <v>20000</v>
      </c>
    </row>
    <row r="12" spans="2:5" x14ac:dyDescent="0.25">
      <c r="B12" s="15" t="s">
        <v>20</v>
      </c>
      <c r="C12" s="12" t="s">
        <v>6</v>
      </c>
      <c r="D12" s="13"/>
      <c r="E12" s="14">
        <f>E9+E10+E11</f>
        <v>520000</v>
      </c>
    </row>
    <row r="14" spans="2:5" x14ac:dyDescent="0.25">
      <c r="B14" s="15" t="s">
        <v>20</v>
      </c>
      <c r="C14" s="12" t="s">
        <v>9</v>
      </c>
      <c r="D14" s="13"/>
      <c r="E14" s="14">
        <f>E7+E12</f>
        <v>624000</v>
      </c>
    </row>
    <row r="16" spans="2:5" x14ac:dyDescent="0.25">
      <c r="B16" s="10" t="s">
        <v>19</v>
      </c>
      <c r="C16" t="s">
        <v>10</v>
      </c>
      <c r="E16" s="1">
        <v>10400</v>
      </c>
    </row>
    <row r="17" spans="2:5" ht="15.75" thickBot="1" x14ac:dyDescent="0.3">
      <c r="B17" s="8" t="s">
        <v>21</v>
      </c>
      <c r="C17" s="5" t="s">
        <v>11</v>
      </c>
      <c r="D17" s="6"/>
      <c r="E17" s="7">
        <v>0</v>
      </c>
    </row>
    <row r="18" spans="2:5" x14ac:dyDescent="0.25">
      <c r="B18" s="15" t="s">
        <v>20</v>
      </c>
      <c r="C18" s="12" t="s">
        <v>16</v>
      </c>
      <c r="D18" s="13"/>
      <c r="E18" s="14">
        <f>E14+E16-E17</f>
        <v>634400</v>
      </c>
    </row>
    <row r="20" spans="2:5" x14ac:dyDescent="0.25">
      <c r="B20" s="10" t="s">
        <v>19</v>
      </c>
      <c r="C20" t="s">
        <v>12</v>
      </c>
      <c r="D20" s="2">
        <v>0.35</v>
      </c>
      <c r="E20" s="1">
        <f>E18*D20</f>
        <v>222040</v>
      </c>
    </row>
    <row r="21" spans="2:5" x14ac:dyDescent="0.25">
      <c r="B21" s="10" t="s">
        <v>19</v>
      </c>
      <c r="C21" t="s">
        <v>13</v>
      </c>
      <c r="D21" s="2">
        <v>0.15</v>
      </c>
      <c r="E21" s="1">
        <f>E18*D21</f>
        <v>95160</v>
      </c>
    </row>
    <row r="22" spans="2:5" ht="15.75" thickBot="1" x14ac:dyDescent="0.3">
      <c r="B22" s="8" t="s">
        <v>19</v>
      </c>
      <c r="C22" s="5" t="s">
        <v>14</v>
      </c>
      <c r="D22" s="6"/>
      <c r="E22" s="7">
        <v>10800</v>
      </c>
    </row>
    <row r="23" spans="2:5" x14ac:dyDescent="0.25">
      <c r="B23" s="15" t="s">
        <v>20</v>
      </c>
      <c r="C23" s="12" t="s">
        <v>17</v>
      </c>
      <c r="D23" s="13"/>
      <c r="E23" s="14">
        <f>E18+E20+E21+E22</f>
        <v>962400</v>
      </c>
    </row>
    <row r="25" spans="2:5" x14ac:dyDescent="0.25">
      <c r="C25" t="s">
        <v>15</v>
      </c>
      <c r="E25" s="1">
        <v>1200000</v>
      </c>
    </row>
    <row r="26" spans="2:5" ht="15.75" thickBot="1" x14ac:dyDescent="0.3">
      <c r="B26" s="8" t="s">
        <v>21</v>
      </c>
      <c r="C26" s="5" t="s">
        <v>17</v>
      </c>
      <c r="D26" s="6"/>
      <c r="E26" s="7">
        <f>E23</f>
        <v>962400</v>
      </c>
    </row>
    <row r="27" spans="2:5" x14ac:dyDescent="0.25">
      <c r="B27" s="15" t="s">
        <v>20</v>
      </c>
      <c r="C27" s="12" t="s">
        <v>18</v>
      </c>
      <c r="D27" s="13"/>
      <c r="E27" s="14">
        <f>E25-E26</f>
        <v>237600</v>
      </c>
    </row>
  </sheetData>
  <mergeCells count="2">
    <mergeCell ref="B2:E2"/>
    <mergeCell ref="C3:D3"/>
  </mergeCells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tabSelected="1" zoomScale="85" zoomScaleNormal="85" workbookViewId="0">
      <selection activeCell="Q55" sqref="Q55"/>
    </sheetView>
  </sheetViews>
  <sheetFormatPr baseColWidth="10" defaultRowHeight="15" x14ac:dyDescent="0.25"/>
  <cols>
    <col min="1" max="1" width="7.7109375" customWidth="1"/>
    <col min="2" max="2" width="4" style="3" customWidth="1"/>
    <col min="3" max="3" width="31.140625" customWidth="1"/>
    <col min="4" max="4" width="11.42578125" style="2"/>
    <col min="5" max="5" width="15.5703125" style="1" bestFit="1" customWidth="1"/>
    <col min="7" max="7" width="2.140625" bestFit="1" customWidth="1"/>
    <col min="8" max="8" width="34.140625" bestFit="1" customWidth="1"/>
    <col min="9" max="9" width="12.140625" bestFit="1" customWidth="1"/>
    <col min="11" max="11" width="2.140625" bestFit="1" customWidth="1"/>
    <col min="12" max="12" width="34.140625" bestFit="1" customWidth="1"/>
    <col min="13" max="13" width="9" bestFit="1" customWidth="1"/>
  </cols>
  <sheetData>
    <row r="2" spans="2:14" ht="27" thickBot="1" x14ac:dyDescent="0.45">
      <c r="B2" s="66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2:14" x14ac:dyDescent="0.25">
      <c r="C3" s="65"/>
      <c r="D3" s="65"/>
    </row>
    <row r="4" spans="2:14" x14ac:dyDescent="0.25">
      <c r="D4" t="s">
        <v>31</v>
      </c>
      <c r="E4" t="s">
        <v>30</v>
      </c>
      <c r="I4" t="s">
        <v>30</v>
      </c>
      <c r="M4" t="s">
        <v>31</v>
      </c>
      <c r="N4" t="s">
        <v>30</v>
      </c>
    </row>
    <row r="6" spans="2:14" x14ac:dyDescent="0.25">
      <c r="C6" t="s">
        <v>2</v>
      </c>
      <c r="E6" s="60"/>
      <c r="H6" t="s">
        <v>32</v>
      </c>
      <c r="I6" s="42">
        <v>100</v>
      </c>
      <c r="L6" t="s">
        <v>32</v>
      </c>
      <c r="N6" s="43">
        <v>500</v>
      </c>
    </row>
    <row r="7" spans="2:14" ht="15.75" thickBot="1" x14ac:dyDescent="0.3">
      <c r="B7" s="8" t="s">
        <v>19</v>
      </c>
      <c r="C7" s="5" t="s">
        <v>3</v>
      </c>
      <c r="D7" s="6">
        <v>0.45</v>
      </c>
      <c r="E7" s="59"/>
      <c r="G7" s="44" t="s">
        <v>19</v>
      </c>
      <c r="H7" t="s">
        <v>3</v>
      </c>
      <c r="I7" s="45">
        <v>30</v>
      </c>
      <c r="K7" s="44" t="s">
        <v>19</v>
      </c>
      <c r="L7" t="s">
        <v>3</v>
      </c>
      <c r="M7" s="2">
        <f>N7/N6</f>
        <v>0</v>
      </c>
      <c r="N7" s="42"/>
    </row>
    <row r="8" spans="2:14" x14ac:dyDescent="0.25">
      <c r="B8" s="11" t="s">
        <v>20</v>
      </c>
      <c r="C8" s="12" t="s">
        <v>4</v>
      </c>
      <c r="D8" s="13"/>
      <c r="E8" s="61"/>
      <c r="G8" s="46" t="s">
        <v>20</v>
      </c>
      <c r="H8" s="47" t="s">
        <v>4</v>
      </c>
      <c r="I8" s="48">
        <f>I6+I7</f>
        <v>130</v>
      </c>
      <c r="K8" s="46" t="s">
        <v>20</v>
      </c>
      <c r="L8" s="47" t="s">
        <v>4</v>
      </c>
      <c r="M8" s="47"/>
      <c r="N8" s="48"/>
    </row>
    <row r="9" spans="2:14" x14ac:dyDescent="0.25">
      <c r="G9" s="50"/>
      <c r="I9" s="45"/>
      <c r="K9" s="50"/>
      <c r="N9" s="43"/>
    </row>
    <row r="10" spans="2:14" x14ac:dyDescent="0.25">
      <c r="C10" t="s">
        <v>7</v>
      </c>
      <c r="E10" s="60"/>
      <c r="G10" s="50"/>
      <c r="H10" t="s">
        <v>7</v>
      </c>
      <c r="I10" s="45">
        <v>500</v>
      </c>
      <c r="K10" s="50"/>
      <c r="L10" t="s">
        <v>7</v>
      </c>
      <c r="N10" s="43">
        <v>800</v>
      </c>
    </row>
    <row r="11" spans="2:14" x14ac:dyDescent="0.25">
      <c r="B11" s="9" t="s">
        <v>19</v>
      </c>
      <c r="C11" t="s">
        <v>5</v>
      </c>
      <c r="D11" s="2">
        <v>1.5</v>
      </c>
      <c r="E11" s="1">
        <v>750000</v>
      </c>
      <c r="G11" s="44" t="s">
        <v>19</v>
      </c>
      <c r="H11" t="s">
        <v>5</v>
      </c>
      <c r="I11" s="45">
        <v>600</v>
      </c>
      <c r="K11" s="44" t="s">
        <v>19</v>
      </c>
      <c r="L11" t="s">
        <v>5</v>
      </c>
      <c r="M11" s="2">
        <f>N11/N10</f>
        <v>0</v>
      </c>
      <c r="N11" s="42"/>
    </row>
    <row r="12" spans="2:14" ht="15.75" thickBot="1" x14ac:dyDescent="0.3">
      <c r="B12" s="8" t="s">
        <v>19</v>
      </c>
      <c r="C12" s="5" t="s">
        <v>8</v>
      </c>
      <c r="D12" s="6"/>
      <c r="E12" s="7">
        <v>10000</v>
      </c>
      <c r="G12" s="44" t="s">
        <v>19</v>
      </c>
      <c r="H12" t="s">
        <v>8</v>
      </c>
      <c r="I12" s="42">
        <v>200</v>
      </c>
      <c r="K12" s="44" t="s">
        <v>19</v>
      </c>
      <c r="L12" t="s">
        <v>8</v>
      </c>
      <c r="N12" s="43">
        <v>100</v>
      </c>
    </row>
    <row r="13" spans="2:14" x14ac:dyDescent="0.25">
      <c r="B13" s="15" t="s">
        <v>20</v>
      </c>
      <c r="C13" s="12" t="s">
        <v>6</v>
      </c>
      <c r="D13" s="13"/>
      <c r="E13" s="61"/>
      <c r="G13" s="46" t="s">
        <v>20</v>
      </c>
      <c r="H13" s="47" t="s">
        <v>6</v>
      </c>
      <c r="I13" s="51">
        <f>I10+I11+I12</f>
        <v>1300</v>
      </c>
      <c r="K13" s="46" t="s">
        <v>20</v>
      </c>
      <c r="L13" s="47" t="s">
        <v>6</v>
      </c>
      <c r="M13" s="47"/>
      <c r="N13" s="49"/>
    </row>
    <row r="14" spans="2:14" x14ac:dyDescent="0.25">
      <c r="G14" s="50"/>
      <c r="I14" s="45"/>
      <c r="K14" s="50"/>
      <c r="N14" s="43"/>
    </row>
    <row r="15" spans="2:14" x14ac:dyDescent="0.25">
      <c r="B15" s="15" t="s">
        <v>20</v>
      </c>
      <c r="C15" s="12" t="s">
        <v>9</v>
      </c>
      <c r="D15" s="13"/>
      <c r="E15" s="14">
        <v>1550000</v>
      </c>
      <c r="G15" s="52"/>
      <c r="H15" s="53" t="s">
        <v>33</v>
      </c>
      <c r="I15" s="51">
        <f>I8+I13</f>
        <v>1430</v>
      </c>
      <c r="K15" s="52"/>
      <c r="L15" s="53" t="s">
        <v>33</v>
      </c>
      <c r="M15" s="53"/>
      <c r="N15" s="49"/>
    </row>
    <row r="16" spans="2:14" x14ac:dyDescent="0.25">
      <c r="G16" s="44" t="s">
        <v>19</v>
      </c>
      <c r="H16" t="s">
        <v>10</v>
      </c>
      <c r="I16" s="45">
        <v>2000</v>
      </c>
      <c r="K16" s="44" t="s">
        <v>19</v>
      </c>
      <c r="L16" t="s">
        <v>10</v>
      </c>
      <c r="N16" s="43">
        <v>0</v>
      </c>
    </row>
    <row r="17" spans="2:14" x14ac:dyDescent="0.25">
      <c r="B17" s="10" t="s">
        <v>19</v>
      </c>
      <c r="C17" t="s">
        <v>10</v>
      </c>
      <c r="E17" s="4" t="s">
        <v>22</v>
      </c>
      <c r="G17" s="44" t="s">
        <v>21</v>
      </c>
      <c r="H17" t="s">
        <v>11</v>
      </c>
      <c r="I17" s="45"/>
      <c r="K17" s="44" t="s">
        <v>21</v>
      </c>
      <c r="L17" t="s">
        <v>11</v>
      </c>
      <c r="N17" s="43">
        <v>250</v>
      </c>
    </row>
    <row r="18" spans="2:14" ht="15.75" thickBot="1" x14ac:dyDescent="0.3">
      <c r="B18" s="8" t="s">
        <v>21</v>
      </c>
      <c r="C18" s="5" t="s">
        <v>11</v>
      </c>
      <c r="D18" s="6"/>
      <c r="E18" s="59"/>
      <c r="G18" s="50"/>
      <c r="I18" s="45"/>
      <c r="K18" s="50"/>
      <c r="N18" s="43"/>
    </row>
    <row r="19" spans="2:14" x14ac:dyDescent="0.25">
      <c r="B19" s="15" t="s">
        <v>20</v>
      </c>
      <c r="C19" s="12" t="s">
        <v>16</v>
      </c>
      <c r="D19" s="13"/>
      <c r="E19" s="14"/>
      <c r="G19" s="46" t="s">
        <v>20</v>
      </c>
      <c r="H19" s="53" t="s">
        <v>16</v>
      </c>
      <c r="I19" s="51">
        <f>I15-I17+I16</f>
        <v>3430</v>
      </c>
      <c r="K19" s="46" t="s">
        <v>20</v>
      </c>
      <c r="L19" s="53" t="s">
        <v>16</v>
      </c>
      <c r="M19" s="53"/>
      <c r="N19" s="48"/>
    </row>
    <row r="20" spans="2:14" x14ac:dyDescent="0.25">
      <c r="G20" s="54"/>
      <c r="H20" s="55"/>
      <c r="I20" s="56"/>
      <c r="K20" s="54"/>
      <c r="L20" s="55"/>
      <c r="M20" s="55"/>
      <c r="N20" s="57"/>
    </row>
    <row r="21" spans="2:14" x14ac:dyDescent="0.25">
      <c r="B21" s="10" t="s">
        <v>19</v>
      </c>
      <c r="C21" t="s">
        <v>12</v>
      </c>
      <c r="E21" s="1">
        <v>225000</v>
      </c>
      <c r="G21" s="44" t="s">
        <v>19</v>
      </c>
      <c r="H21" t="s">
        <v>12</v>
      </c>
      <c r="I21" s="45">
        <v>350</v>
      </c>
      <c r="K21" s="44" t="s">
        <v>19</v>
      </c>
      <c r="L21" t="s">
        <v>12</v>
      </c>
      <c r="M21" s="2">
        <v>0.1</v>
      </c>
      <c r="N21" s="42"/>
    </row>
    <row r="22" spans="2:14" x14ac:dyDescent="0.25">
      <c r="B22" s="10" t="s">
        <v>19</v>
      </c>
      <c r="C22" t="s">
        <v>13</v>
      </c>
      <c r="D22" s="2">
        <v>0.05</v>
      </c>
      <c r="E22" s="1">
        <v>75000</v>
      </c>
      <c r="G22" s="44" t="s">
        <v>19</v>
      </c>
      <c r="H22" t="s">
        <v>13</v>
      </c>
      <c r="I22" s="42">
        <v>280</v>
      </c>
      <c r="K22" s="44" t="s">
        <v>19</v>
      </c>
      <c r="L22" t="s">
        <v>13</v>
      </c>
      <c r="M22" s="2">
        <v>0.03</v>
      </c>
      <c r="N22" s="42"/>
    </row>
    <row r="23" spans="2:14" ht="15.75" thickBot="1" x14ac:dyDescent="0.3">
      <c r="B23" s="8" t="s">
        <v>19</v>
      </c>
      <c r="C23" s="5" t="s">
        <v>14</v>
      </c>
      <c r="D23" s="6"/>
      <c r="E23" s="7">
        <v>100000</v>
      </c>
      <c r="G23" s="44" t="s">
        <v>19</v>
      </c>
      <c r="H23" t="s">
        <v>14</v>
      </c>
      <c r="I23" s="45">
        <v>40</v>
      </c>
      <c r="K23" s="44" t="s">
        <v>19</v>
      </c>
      <c r="L23" t="s">
        <v>14</v>
      </c>
      <c r="N23" s="43">
        <v>20</v>
      </c>
    </row>
    <row r="24" spans="2:14" x14ac:dyDescent="0.25">
      <c r="B24" s="15" t="s">
        <v>20</v>
      </c>
      <c r="C24" s="12" t="s">
        <v>17</v>
      </c>
      <c r="D24" s="13"/>
      <c r="E24" s="61"/>
      <c r="G24" s="50"/>
      <c r="I24" s="45"/>
      <c r="K24" s="50"/>
      <c r="N24" s="43"/>
    </row>
    <row r="25" spans="2:14" x14ac:dyDescent="0.25">
      <c r="G25" s="46" t="s">
        <v>20</v>
      </c>
      <c r="H25" s="53" t="s">
        <v>17</v>
      </c>
      <c r="I25" s="48">
        <f>I19+I21+I22+I23</f>
        <v>4100</v>
      </c>
      <c r="K25" s="46" t="s">
        <v>20</v>
      </c>
      <c r="L25" s="53" t="s">
        <v>17</v>
      </c>
      <c r="M25" s="53"/>
      <c r="N25" s="48"/>
    </row>
    <row r="26" spans="2:14" x14ac:dyDescent="0.25">
      <c r="C26" t="s">
        <v>15</v>
      </c>
      <c r="E26" s="60"/>
      <c r="G26" s="50"/>
      <c r="I26" s="45"/>
      <c r="K26" s="50"/>
      <c r="N26" s="43"/>
    </row>
    <row r="27" spans="2:14" ht="15.75" thickBot="1" x14ac:dyDescent="0.3">
      <c r="B27" s="8" t="s">
        <v>21</v>
      </c>
      <c r="C27" s="5" t="s">
        <v>17</v>
      </c>
      <c r="D27" s="6"/>
      <c r="E27" s="59"/>
      <c r="G27" s="50"/>
      <c r="H27" s="58" t="s">
        <v>34</v>
      </c>
      <c r="I27" s="45">
        <v>10000</v>
      </c>
      <c r="K27" s="50"/>
      <c r="L27" s="58" t="s">
        <v>34</v>
      </c>
      <c r="M27" s="58"/>
      <c r="N27" s="43">
        <v>2000</v>
      </c>
    </row>
    <row r="28" spans="2:14" x14ac:dyDescent="0.25">
      <c r="B28" s="15" t="s">
        <v>20</v>
      </c>
      <c r="C28" s="12" t="s">
        <v>18</v>
      </c>
      <c r="D28" s="13"/>
      <c r="E28" s="14">
        <v>-700000</v>
      </c>
      <c r="G28" s="44" t="s">
        <v>21</v>
      </c>
      <c r="H28" t="s">
        <v>17</v>
      </c>
      <c r="I28" s="42">
        <f>I25</f>
        <v>4100</v>
      </c>
      <c r="K28" s="44" t="s">
        <v>21</v>
      </c>
      <c r="L28" t="s">
        <v>17</v>
      </c>
      <c r="N28" s="42"/>
    </row>
    <row r="29" spans="2:14" x14ac:dyDescent="0.25">
      <c r="G29" s="47"/>
      <c r="H29" s="53" t="s">
        <v>35</v>
      </c>
      <c r="I29" s="51">
        <f>I27-I28</f>
        <v>5900</v>
      </c>
      <c r="J29" t="s">
        <v>36</v>
      </c>
      <c r="K29" s="47"/>
      <c r="L29" s="53" t="s">
        <v>35</v>
      </c>
      <c r="M29" s="53"/>
      <c r="N29" s="48"/>
    </row>
    <row r="35" spans="2:14" ht="27" thickBot="1" x14ac:dyDescent="0.45">
      <c r="B35" s="66" t="s">
        <v>38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8"/>
    </row>
    <row r="36" spans="2:14" x14ac:dyDescent="0.25">
      <c r="C36" s="65"/>
      <c r="D36" s="65"/>
      <c r="M36" s="58"/>
      <c r="N36" s="58"/>
    </row>
    <row r="38" spans="2:14" x14ac:dyDescent="0.25">
      <c r="C38" t="s">
        <v>2</v>
      </c>
      <c r="E38" s="1">
        <f>E40/1.45</f>
        <v>200000</v>
      </c>
      <c r="H38" t="s">
        <v>32</v>
      </c>
      <c r="I38" s="45">
        <v>100</v>
      </c>
      <c r="L38" t="s">
        <v>32</v>
      </c>
      <c r="N38" s="43">
        <v>500</v>
      </c>
    </row>
    <row r="39" spans="2:14" ht="15.75" thickBot="1" x14ac:dyDescent="0.3">
      <c r="B39" s="8" t="s">
        <v>19</v>
      </c>
      <c r="C39" s="5" t="s">
        <v>3</v>
      </c>
      <c r="D39" s="6">
        <v>0.45</v>
      </c>
      <c r="E39" s="7">
        <f>E38*0.45</f>
        <v>90000</v>
      </c>
      <c r="G39" s="44" t="s">
        <v>19</v>
      </c>
      <c r="H39" t="s">
        <v>3</v>
      </c>
      <c r="I39" s="45">
        <v>30</v>
      </c>
      <c r="K39" s="44" t="s">
        <v>19</v>
      </c>
      <c r="L39" t="s">
        <v>3</v>
      </c>
      <c r="M39" s="2">
        <f>N39/N38</f>
        <v>0.3</v>
      </c>
      <c r="N39" s="43">
        <v>150</v>
      </c>
    </row>
    <row r="40" spans="2:14" x14ac:dyDescent="0.25">
      <c r="B40" s="11" t="s">
        <v>20</v>
      </c>
      <c r="C40" s="12" t="s">
        <v>4</v>
      </c>
      <c r="D40" s="13"/>
      <c r="E40" s="14">
        <f>E47-E45</f>
        <v>290000</v>
      </c>
      <c r="G40" s="46" t="s">
        <v>20</v>
      </c>
      <c r="H40" s="47" t="s">
        <v>4</v>
      </c>
      <c r="I40" s="51">
        <f>I38+I39</f>
        <v>130</v>
      </c>
      <c r="K40" s="46" t="s">
        <v>20</v>
      </c>
      <c r="L40" s="47" t="s">
        <v>4</v>
      </c>
      <c r="M40" s="47"/>
      <c r="N40" s="49">
        <f>N38+N39</f>
        <v>650</v>
      </c>
    </row>
    <row r="41" spans="2:14" x14ac:dyDescent="0.25">
      <c r="G41" s="50"/>
      <c r="I41" s="45"/>
      <c r="K41" s="50"/>
      <c r="N41" s="43"/>
    </row>
    <row r="42" spans="2:14" x14ac:dyDescent="0.25">
      <c r="C42" t="s">
        <v>7</v>
      </c>
      <c r="E42" s="1">
        <f>E43/1.5</f>
        <v>500000</v>
      </c>
      <c r="G42" s="50"/>
      <c r="H42" t="s">
        <v>7</v>
      </c>
      <c r="I42" s="45">
        <v>500</v>
      </c>
      <c r="K42" s="50"/>
      <c r="L42" t="s">
        <v>7</v>
      </c>
      <c r="N42" s="43">
        <v>800</v>
      </c>
    </row>
    <row r="43" spans="2:14" x14ac:dyDescent="0.25">
      <c r="B43" s="9" t="s">
        <v>19</v>
      </c>
      <c r="C43" t="s">
        <v>5</v>
      </c>
      <c r="D43" s="2">
        <v>1.5</v>
      </c>
      <c r="E43" s="1">
        <v>750000</v>
      </c>
      <c r="G43" s="44" t="s">
        <v>19</v>
      </c>
      <c r="H43" t="s">
        <v>5</v>
      </c>
      <c r="I43" s="45">
        <v>600</v>
      </c>
      <c r="K43" s="44" t="s">
        <v>19</v>
      </c>
      <c r="L43" t="s">
        <v>5</v>
      </c>
      <c r="M43" s="2">
        <f>N43/N42</f>
        <v>1.25</v>
      </c>
      <c r="N43" s="43">
        <v>1000</v>
      </c>
    </row>
    <row r="44" spans="2:14" ht="15.75" thickBot="1" x14ac:dyDescent="0.3">
      <c r="B44" s="8" t="s">
        <v>19</v>
      </c>
      <c r="C44" s="5" t="s">
        <v>8</v>
      </c>
      <c r="D44" s="6"/>
      <c r="E44" s="7">
        <v>10000</v>
      </c>
      <c r="G44" s="44" t="s">
        <v>19</v>
      </c>
      <c r="H44" t="s">
        <v>8</v>
      </c>
      <c r="I44" s="45">
        <v>200</v>
      </c>
      <c r="K44" s="44" t="s">
        <v>19</v>
      </c>
      <c r="L44" t="s">
        <v>8</v>
      </c>
      <c r="N44" s="43">
        <v>100</v>
      </c>
    </row>
    <row r="45" spans="2:14" x14ac:dyDescent="0.25">
      <c r="B45" s="15" t="s">
        <v>20</v>
      </c>
      <c r="C45" s="12" t="s">
        <v>6</v>
      </c>
      <c r="D45" s="13"/>
      <c r="E45" s="14">
        <f>E42+E43+E44</f>
        <v>1260000</v>
      </c>
      <c r="G45" s="46" t="s">
        <v>20</v>
      </c>
      <c r="H45" s="47" t="s">
        <v>6</v>
      </c>
      <c r="I45" s="51">
        <f>I42+I43+I44</f>
        <v>1300</v>
      </c>
      <c r="K45" s="46" t="s">
        <v>20</v>
      </c>
      <c r="L45" s="47" t="s">
        <v>6</v>
      </c>
      <c r="M45" s="47"/>
      <c r="N45" s="49">
        <f>N42+N43+N44</f>
        <v>1900</v>
      </c>
    </row>
    <row r="46" spans="2:14" x14ac:dyDescent="0.25">
      <c r="G46" s="50"/>
      <c r="I46" s="45"/>
      <c r="K46" s="50"/>
      <c r="N46" s="43"/>
    </row>
    <row r="47" spans="2:14" x14ac:dyDescent="0.25">
      <c r="B47" s="15" t="s">
        <v>20</v>
      </c>
      <c r="C47" s="12" t="s">
        <v>9</v>
      </c>
      <c r="D47" s="13"/>
      <c r="E47" s="14">
        <v>1550000</v>
      </c>
      <c r="G47" s="52"/>
      <c r="H47" s="53" t="s">
        <v>33</v>
      </c>
      <c r="I47" s="51">
        <f>I40+I45</f>
        <v>1430</v>
      </c>
      <c r="K47" s="52"/>
      <c r="L47" s="53" t="s">
        <v>33</v>
      </c>
      <c r="M47" s="53"/>
      <c r="N47" s="49">
        <f>N40+N45</f>
        <v>2550</v>
      </c>
    </row>
    <row r="48" spans="2:14" x14ac:dyDescent="0.25">
      <c r="G48" s="44" t="s">
        <v>19</v>
      </c>
      <c r="H48" t="s">
        <v>10</v>
      </c>
      <c r="I48" s="45">
        <v>2000</v>
      </c>
      <c r="K48" s="44" t="s">
        <v>19</v>
      </c>
      <c r="L48" t="s">
        <v>10</v>
      </c>
      <c r="N48" s="43">
        <v>0</v>
      </c>
    </row>
    <row r="49" spans="2:14" x14ac:dyDescent="0.25">
      <c r="B49" s="10" t="s">
        <v>19</v>
      </c>
      <c r="C49" t="s">
        <v>10</v>
      </c>
      <c r="E49" s="4" t="s">
        <v>22</v>
      </c>
      <c r="G49" s="44" t="s">
        <v>21</v>
      </c>
      <c r="H49" t="s">
        <v>11</v>
      </c>
      <c r="I49" s="45">
        <v>0</v>
      </c>
      <c r="K49" s="44" t="s">
        <v>21</v>
      </c>
      <c r="L49" t="s">
        <v>11</v>
      </c>
      <c r="N49" s="43">
        <v>250</v>
      </c>
    </row>
    <row r="50" spans="2:14" ht="15.75" thickBot="1" x14ac:dyDescent="0.3">
      <c r="B50" s="8" t="s">
        <v>21</v>
      </c>
      <c r="C50" s="5" t="s">
        <v>11</v>
      </c>
      <c r="D50" s="6"/>
      <c r="E50" s="7">
        <f>E47-E51</f>
        <v>50000</v>
      </c>
      <c r="G50" s="50"/>
      <c r="I50" s="45"/>
      <c r="K50" s="50"/>
      <c r="N50" s="43"/>
    </row>
    <row r="51" spans="2:14" x14ac:dyDescent="0.25">
      <c r="B51" s="15" t="s">
        <v>20</v>
      </c>
      <c r="C51" s="12" t="s">
        <v>16</v>
      </c>
      <c r="D51" s="13"/>
      <c r="E51" s="14">
        <f>E54/0.05</f>
        <v>1500000</v>
      </c>
      <c r="G51" s="46" t="s">
        <v>20</v>
      </c>
      <c r="H51" s="53" t="s">
        <v>16</v>
      </c>
      <c r="I51" s="51">
        <f>I47-I49+I48</f>
        <v>3430</v>
      </c>
      <c r="K51" s="46" t="s">
        <v>20</v>
      </c>
      <c r="L51" s="53" t="s">
        <v>16</v>
      </c>
      <c r="M51" s="53"/>
      <c r="N51" s="49">
        <f>N47-N49+N48</f>
        <v>2300</v>
      </c>
    </row>
    <row r="52" spans="2:14" x14ac:dyDescent="0.25">
      <c r="G52" s="54"/>
      <c r="H52" s="55"/>
      <c r="I52" s="56"/>
      <c r="K52" s="54"/>
      <c r="L52" s="55"/>
      <c r="M52" s="55"/>
      <c r="N52" s="57"/>
    </row>
    <row r="53" spans="2:14" x14ac:dyDescent="0.25">
      <c r="B53" s="10" t="s">
        <v>19</v>
      </c>
      <c r="C53" t="s">
        <v>12</v>
      </c>
      <c r="D53" s="2">
        <f>E53/E51</f>
        <v>0.15</v>
      </c>
      <c r="E53" s="1">
        <v>225000</v>
      </c>
      <c r="G53" s="44" t="s">
        <v>19</v>
      </c>
      <c r="H53" t="s">
        <v>12</v>
      </c>
      <c r="I53" s="45">
        <v>350</v>
      </c>
      <c r="K53" s="44" t="s">
        <v>19</v>
      </c>
      <c r="L53" t="s">
        <v>12</v>
      </c>
      <c r="M53" s="2">
        <f>N53/N51</f>
        <v>0.1</v>
      </c>
      <c r="N53" s="43">
        <v>230</v>
      </c>
    </row>
    <row r="54" spans="2:14" x14ac:dyDescent="0.25">
      <c r="B54" s="10" t="s">
        <v>19</v>
      </c>
      <c r="C54" t="s">
        <v>13</v>
      </c>
      <c r="D54" s="2">
        <v>0.05</v>
      </c>
      <c r="E54" s="1">
        <v>75000</v>
      </c>
      <c r="G54" s="44" t="s">
        <v>19</v>
      </c>
      <c r="H54" t="s">
        <v>13</v>
      </c>
      <c r="I54" s="45">
        <v>280</v>
      </c>
      <c r="K54" s="44" t="s">
        <v>19</v>
      </c>
      <c r="L54" t="s">
        <v>13</v>
      </c>
      <c r="M54" s="2">
        <f>N54/N51</f>
        <v>0.03</v>
      </c>
      <c r="N54" s="43">
        <v>69</v>
      </c>
    </row>
    <row r="55" spans="2:14" ht="15.75" thickBot="1" x14ac:dyDescent="0.3">
      <c r="B55" s="8" t="s">
        <v>19</v>
      </c>
      <c r="C55" s="5" t="s">
        <v>14</v>
      </c>
      <c r="D55" s="6"/>
      <c r="E55" s="7">
        <v>100000</v>
      </c>
      <c r="G55" s="44" t="s">
        <v>19</v>
      </c>
      <c r="H55" t="s">
        <v>14</v>
      </c>
      <c r="I55" s="45">
        <v>40</v>
      </c>
      <c r="K55" s="44" t="s">
        <v>19</v>
      </c>
      <c r="L55" t="s">
        <v>14</v>
      </c>
      <c r="N55" s="43">
        <v>20</v>
      </c>
    </row>
    <row r="56" spans="2:14" x14ac:dyDescent="0.25">
      <c r="B56" s="15" t="s">
        <v>20</v>
      </c>
      <c r="C56" s="12" t="s">
        <v>17</v>
      </c>
      <c r="D56" s="13"/>
      <c r="E56" s="14">
        <f>E51+E53+E54+E55</f>
        <v>1900000</v>
      </c>
      <c r="G56" s="50"/>
      <c r="I56" s="45"/>
      <c r="K56" s="50"/>
      <c r="N56" s="43"/>
    </row>
    <row r="57" spans="2:14" x14ac:dyDescent="0.25">
      <c r="G57" s="46" t="s">
        <v>20</v>
      </c>
      <c r="H57" s="53" t="s">
        <v>17</v>
      </c>
      <c r="I57" s="51">
        <f>I51+I53+I54+I55</f>
        <v>4100</v>
      </c>
      <c r="K57" s="46" t="s">
        <v>20</v>
      </c>
      <c r="L57" s="53" t="s">
        <v>17</v>
      </c>
      <c r="M57" s="53"/>
      <c r="N57" s="49">
        <f>N51+N53+N54+N55</f>
        <v>2619</v>
      </c>
    </row>
    <row r="58" spans="2:14" x14ac:dyDescent="0.25">
      <c r="C58" t="s">
        <v>15</v>
      </c>
      <c r="E58" s="1">
        <f>E59-700000</f>
        <v>1200000</v>
      </c>
      <c r="G58" s="50"/>
      <c r="I58" s="45"/>
      <c r="K58" s="50"/>
      <c r="N58" s="43"/>
    </row>
    <row r="59" spans="2:14" ht="15.75" thickBot="1" x14ac:dyDescent="0.3">
      <c r="B59" s="8" t="s">
        <v>21</v>
      </c>
      <c r="C59" s="5" t="s">
        <v>17</v>
      </c>
      <c r="D59" s="6"/>
      <c r="E59" s="7">
        <v>1900000</v>
      </c>
      <c r="G59" s="50"/>
      <c r="H59" s="58" t="s">
        <v>34</v>
      </c>
      <c r="I59" s="45">
        <v>10000</v>
      </c>
      <c r="K59" s="50"/>
      <c r="L59" s="58" t="s">
        <v>34</v>
      </c>
      <c r="M59" s="58"/>
      <c r="N59" s="43">
        <v>2000</v>
      </c>
    </row>
    <row r="60" spans="2:14" x14ac:dyDescent="0.25">
      <c r="B60" s="15" t="s">
        <v>20</v>
      </c>
      <c r="C60" s="12" t="s">
        <v>18</v>
      </c>
      <c r="D60" s="13"/>
      <c r="E60" s="14">
        <v>-700000</v>
      </c>
      <c r="G60" s="44" t="s">
        <v>21</v>
      </c>
      <c r="H60" t="s">
        <v>17</v>
      </c>
      <c r="I60" s="45">
        <f>I57</f>
        <v>4100</v>
      </c>
      <c r="K60" s="44" t="s">
        <v>21</v>
      </c>
      <c r="L60" t="s">
        <v>17</v>
      </c>
      <c r="N60" s="43">
        <f>N57</f>
        <v>2619</v>
      </c>
    </row>
    <row r="61" spans="2:14" x14ac:dyDescent="0.25">
      <c r="E61" s="1" t="s">
        <v>37</v>
      </c>
      <c r="G61" s="47"/>
      <c r="H61" s="53" t="s">
        <v>35</v>
      </c>
      <c r="I61" s="51">
        <f>I59-I60</f>
        <v>5900</v>
      </c>
      <c r="K61" s="47"/>
      <c r="L61" s="53" t="s">
        <v>35</v>
      </c>
      <c r="M61" s="53"/>
      <c r="N61" s="49">
        <f>N59-N60</f>
        <v>-619</v>
      </c>
    </row>
    <row r="62" spans="2:14" x14ac:dyDescent="0.25">
      <c r="I62" t="s">
        <v>36</v>
      </c>
      <c r="N62" t="s">
        <v>37</v>
      </c>
    </row>
  </sheetData>
  <mergeCells count="4">
    <mergeCell ref="B35:N35"/>
    <mergeCell ref="B2:N2"/>
    <mergeCell ref="C3:D3"/>
    <mergeCell ref="C36:D3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8"/>
  <sheetViews>
    <sheetView topLeftCell="M1" workbookViewId="0">
      <selection activeCell="M3" sqref="M3:V3"/>
    </sheetView>
  </sheetViews>
  <sheetFormatPr baseColWidth="10" defaultRowHeight="15" x14ac:dyDescent="0.25"/>
  <cols>
    <col min="2" max="2" width="3.42578125" customWidth="1"/>
    <col min="3" max="3" width="32.7109375" bestFit="1" customWidth="1"/>
    <col min="4" max="4" width="5.5703125" bestFit="1" customWidth="1"/>
    <col min="5" max="5" width="16.28515625" customWidth="1"/>
    <col min="6" max="6" width="3.42578125" customWidth="1"/>
    <col min="7" max="7" width="5.5703125" style="2" bestFit="1" customWidth="1"/>
    <col min="8" max="8" width="14.5703125" style="1" bestFit="1" customWidth="1"/>
    <col min="9" max="9" width="3.5703125" style="1" customWidth="1"/>
    <col min="10" max="10" width="12" style="1" bestFit="1" customWidth="1"/>
    <col min="11" max="11" width="15" style="3" bestFit="1" customWidth="1"/>
    <col min="14" max="14" width="32.7109375" bestFit="1" customWidth="1"/>
    <col min="15" max="15" width="5.5703125" bestFit="1" customWidth="1"/>
    <col min="16" max="16" width="14.5703125" bestFit="1" customWidth="1"/>
    <col min="17" max="17" width="4.140625" customWidth="1"/>
    <col min="19" max="19" width="14.5703125" bestFit="1" customWidth="1"/>
    <col min="20" max="20" width="5.85546875" customWidth="1"/>
    <col min="21" max="21" width="12" bestFit="1" customWidth="1"/>
    <col min="22" max="22" width="15" bestFit="1" customWidth="1"/>
  </cols>
  <sheetData>
    <row r="2" spans="2:22" ht="15.75" thickBot="1" x14ac:dyDescent="0.3"/>
    <row r="3" spans="2:22" ht="27" thickBot="1" x14ac:dyDescent="0.45">
      <c r="B3" s="66" t="s">
        <v>0</v>
      </c>
      <c r="C3" s="67"/>
      <c r="D3" s="67"/>
      <c r="E3" s="67"/>
      <c r="F3" s="67"/>
      <c r="G3" s="67"/>
      <c r="H3" s="67"/>
      <c r="I3" s="67"/>
      <c r="J3" s="67"/>
      <c r="K3" s="67"/>
      <c r="M3" s="62" t="s">
        <v>0</v>
      </c>
      <c r="N3" s="63"/>
      <c r="O3" s="63"/>
      <c r="P3" s="63"/>
      <c r="Q3" s="63"/>
      <c r="R3" s="63"/>
      <c r="S3" s="63"/>
      <c r="T3" s="63"/>
      <c r="U3" s="63"/>
      <c r="V3" s="64"/>
    </row>
    <row r="4" spans="2:22" x14ac:dyDescent="0.25">
      <c r="B4" s="3"/>
      <c r="C4" s="65" t="s">
        <v>1</v>
      </c>
      <c r="D4" s="65"/>
      <c r="E4" s="1"/>
      <c r="F4" s="1"/>
      <c r="M4" s="3"/>
      <c r="N4" s="71" t="s">
        <v>1</v>
      </c>
      <c r="O4" s="71"/>
      <c r="P4" s="1"/>
      <c r="Q4" s="1"/>
      <c r="R4" s="2"/>
      <c r="S4" s="1"/>
      <c r="T4" s="1"/>
      <c r="U4" s="1"/>
      <c r="V4" s="3"/>
    </row>
    <row r="5" spans="2:22" x14ac:dyDescent="0.25">
      <c r="B5" s="3"/>
      <c r="D5" s="69" t="s">
        <v>24</v>
      </c>
      <c r="E5" s="69"/>
      <c r="F5" s="16"/>
      <c r="G5" s="70" t="s">
        <v>23</v>
      </c>
      <c r="H5" s="70"/>
      <c r="I5" s="17"/>
      <c r="J5" s="18"/>
      <c r="K5" s="17" t="s">
        <v>27</v>
      </c>
      <c r="M5" s="3"/>
      <c r="O5" s="69" t="s">
        <v>24</v>
      </c>
      <c r="P5" s="69"/>
      <c r="Q5" s="16"/>
      <c r="R5" s="70" t="s">
        <v>23</v>
      </c>
      <c r="S5" s="70"/>
      <c r="T5" s="17"/>
      <c r="U5" s="18"/>
      <c r="V5" s="17" t="s">
        <v>27</v>
      </c>
    </row>
    <row r="6" spans="2:22" x14ac:dyDescent="0.25">
      <c r="B6" s="3"/>
      <c r="C6" t="s">
        <v>2</v>
      </c>
      <c r="D6" s="2"/>
      <c r="E6" s="1">
        <v>80000</v>
      </c>
      <c r="F6" s="1"/>
      <c r="H6" s="1">
        <v>80000</v>
      </c>
      <c r="J6" s="19">
        <v>0</v>
      </c>
      <c r="K6" s="20" t="s">
        <v>28</v>
      </c>
      <c r="M6" s="3"/>
      <c r="N6" t="s">
        <v>2</v>
      </c>
      <c r="O6" s="2"/>
      <c r="P6" s="1">
        <v>80000</v>
      </c>
      <c r="Q6" s="1"/>
      <c r="R6" s="2"/>
      <c r="S6" s="1">
        <v>80000</v>
      </c>
      <c r="T6" s="1"/>
      <c r="U6" s="19">
        <v>0</v>
      </c>
      <c r="V6" s="20" t="s">
        <v>28</v>
      </c>
    </row>
    <row r="7" spans="2:22" ht="15.75" thickBot="1" x14ac:dyDescent="0.3">
      <c r="B7" s="8" t="s">
        <v>19</v>
      </c>
      <c r="C7" s="5" t="s">
        <v>3</v>
      </c>
      <c r="D7" s="6">
        <v>0.3</v>
      </c>
      <c r="E7" s="7">
        <f>E6*D7</f>
        <v>24000</v>
      </c>
      <c r="F7" s="7"/>
      <c r="G7" s="6">
        <v>0.35</v>
      </c>
      <c r="H7" s="7">
        <f>H6*G7</f>
        <v>28000</v>
      </c>
      <c r="I7" s="7"/>
      <c r="J7" s="23">
        <f>E7-H7</f>
        <v>-4000</v>
      </c>
      <c r="K7" s="24" t="s">
        <v>25</v>
      </c>
      <c r="M7" s="8" t="s">
        <v>19</v>
      </c>
      <c r="N7" s="5" t="s">
        <v>3</v>
      </c>
      <c r="O7" s="6">
        <v>0.3</v>
      </c>
      <c r="P7" s="7">
        <f>P6*O7</f>
        <v>24000</v>
      </c>
      <c r="Q7" s="7"/>
      <c r="R7" s="6">
        <v>0.35</v>
      </c>
      <c r="S7" s="7">
        <f>S6*R7</f>
        <v>28000</v>
      </c>
      <c r="T7" s="7"/>
      <c r="U7" s="23">
        <f>P7-S7</f>
        <v>-4000</v>
      </c>
      <c r="V7" s="24" t="s">
        <v>25</v>
      </c>
    </row>
    <row r="8" spans="2:22" x14ac:dyDescent="0.25">
      <c r="B8" s="11" t="s">
        <v>20</v>
      </c>
      <c r="C8" s="12" t="s">
        <v>4</v>
      </c>
      <c r="D8" s="13"/>
      <c r="E8" s="14">
        <f>E6+E7</f>
        <v>104000</v>
      </c>
      <c r="F8" s="14"/>
      <c r="H8" s="14">
        <f>H6+H7</f>
        <v>108000</v>
      </c>
      <c r="I8" s="14"/>
      <c r="J8" s="25">
        <f>E8-H8</f>
        <v>-4000</v>
      </c>
      <c r="K8" s="26" t="s">
        <v>25</v>
      </c>
      <c r="M8" s="11" t="s">
        <v>20</v>
      </c>
      <c r="N8" s="12" t="s">
        <v>4</v>
      </c>
      <c r="O8" s="13"/>
      <c r="P8" s="14">
        <f>P6+P7</f>
        <v>104000</v>
      </c>
      <c r="Q8" s="14"/>
      <c r="R8" s="2"/>
      <c r="S8" s="14">
        <f>S6+S7</f>
        <v>108000</v>
      </c>
      <c r="T8" s="14"/>
      <c r="U8" s="25">
        <f>P8-S8</f>
        <v>-4000</v>
      </c>
      <c r="V8" s="26" t="s">
        <v>25</v>
      </c>
    </row>
    <row r="9" spans="2:22" x14ac:dyDescent="0.25">
      <c r="B9" s="3"/>
      <c r="D9" s="2"/>
      <c r="E9" s="1"/>
      <c r="F9" s="1"/>
      <c r="K9" s="4"/>
      <c r="M9" s="3"/>
      <c r="O9" s="2"/>
      <c r="P9" s="1"/>
      <c r="Q9" s="1"/>
      <c r="R9" s="2"/>
      <c r="S9" s="1"/>
      <c r="T9" s="1"/>
      <c r="U9" s="1"/>
      <c r="V9" s="4"/>
    </row>
    <row r="10" spans="2:22" x14ac:dyDescent="0.25">
      <c r="B10" s="3"/>
      <c r="C10" t="s">
        <v>7</v>
      </c>
      <c r="D10" s="2"/>
      <c r="E10" s="1">
        <v>200000</v>
      </c>
      <c r="F10" s="1"/>
      <c r="H10" s="1">
        <v>210000</v>
      </c>
      <c r="J10" s="27">
        <f>E10-H10</f>
        <v>-10000</v>
      </c>
      <c r="K10" s="28" t="s">
        <v>25</v>
      </c>
      <c r="M10" s="3"/>
      <c r="N10" t="s">
        <v>7</v>
      </c>
      <c r="O10" s="2"/>
      <c r="P10" s="1">
        <v>200000</v>
      </c>
      <c r="Q10" s="1"/>
      <c r="R10" s="2"/>
      <c r="S10" s="1">
        <v>210000</v>
      </c>
      <c r="T10" s="1"/>
      <c r="U10" s="27">
        <f>P10-S10</f>
        <v>-10000</v>
      </c>
      <c r="V10" s="28" t="s">
        <v>25</v>
      </c>
    </row>
    <row r="11" spans="2:22" x14ac:dyDescent="0.25">
      <c r="B11" s="9" t="s">
        <v>19</v>
      </c>
      <c r="C11" t="s">
        <v>5</v>
      </c>
      <c r="D11" s="2">
        <v>1.5</v>
      </c>
      <c r="E11" s="1">
        <f>E10*D11</f>
        <v>300000</v>
      </c>
      <c r="F11" s="1"/>
      <c r="G11" s="2">
        <v>1.2</v>
      </c>
      <c r="H11" s="1">
        <f>H10*G11</f>
        <v>252000</v>
      </c>
      <c r="J11" s="29">
        <f>E11-H11</f>
        <v>48000</v>
      </c>
      <c r="K11" s="30" t="s">
        <v>26</v>
      </c>
      <c r="M11" s="9" t="s">
        <v>19</v>
      </c>
      <c r="N11" t="s">
        <v>5</v>
      </c>
      <c r="O11" s="2">
        <v>1.5</v>
      </c>
      <c r="P11" s="1">
        <f>P10*O11</f>
        <v>300000</v>
      </c>
      <c r="Q11" s="1"/>
      <c r="R11" s="2">
        <v>1.2</v>
      </c>
      <c r="S11" s="1">
        <f>S10*R11</f>
        <v>252000</v>
      </c>
      <c r="T11" s="1"/>
      <c r="U11" s="29">
        <f>P11-S11</f>
        <v>48000</v>
      </c>
      <c r="V11" s="30" t="s">
        <v>26</v>
      </c>
    </row>
    <row r="12" spans="2:22" ht="15.75" thickBot="1" x14ac:dyDescent="0.3">
      <c r="B12" s="8" t="s">
        <v>19</v>
      </c>
      <c r="C12" s="5" t="s">
        <v>8</v>
      </c>
      <c r="D12" s="6"/>
      <c r="E12" s="7">
        <v>20000</v>
      </c>
      <c r="F12" s="7"/>
      <c r="G12" s="6"/>
      <c r="H12" s="7">
        <v>10000</v>
      </c>
      <c r="I12" s="7"/>
      <c r="J12" s="31">
        <f>E12-H12</f>
        <v>10000</v>
      </c>
      <c r="K12" s="32" t="s">
        <v>26</v>
      </c>
      <c r="M12" s="8" t="s">
        <v>19</v>
      </c>
      <c r="N12" s="5" t="s">
        <v>8</v>
      </c>
      <c r="O12" s="6"/>
      <c r="P12" s="7">
        <v>20000</v>
      </c>
      <c r="Q12" s="7"/>
      <c r="R12" s="6"/>
      <c r="S12" s="7">
        <v>10000</v>
      </c>
      <c r="T12" s="7"/>
      <c r="U12" s="31">
        <f>P12-S12</f>
        <v>10000</v>
      </c>
      <c r="V12" s="32" t="s">
        <v>26</v>
      </c>
    </row>
    <row r="13" spans="2:22" x14ac:dyDescent="0.25">
      <c r="B13" s="15" t="s">
        <v>20</v>
      </c>
      <c r="C13" s="12" t="s">
        <v>6</v>
      </c>
      <c r="D13" s="13"/>
      <c r="E13" s="14">
        <f>E10+E11+E12</f>
        <v>520000</v>
      </c>
      <c r="F13" s="14"/>
      <c r="H13" s="14">
        <f>H10+H11+H12</f>
        <v>472000</v>
      </c>
      <c r="J13" s="33">
        <f>E13-H13</f>
        <v>48000</v>
      </c>
      <c r="K13" s="34" t="s">
        <v>26</v>
      </c>
      <c r="M13" s="15" t="s">
        <v>20</v>
      </c>
      <c r="N13" s="12" t="s">
        <v>6</v>
      </c>
      <c r="O13" s="13"/>
      <c r="P13" s="14">
        <f>P10+P11+P12</f>
        <v>520000</v>
      </c>
      <c r="Q13" s="14"/>
      <c r="R13" s="2"/>
      <c r="S13" s="14">
        <f>S10+S11+S12</f>
        <v>472000</v>
      </c>
      <c r="T13" s="1"/>
      <c r="U13" s="33">
        <f>P13-S13</f>
        <v>48000</v>
      </c>
      <c r="V13" s="34" t="s">
        <v>26</v>
      </c>
    </row>
    <row r="14" spans="2:22" x14ac:dyDescent="0.25">
      <c r="B14" s="3"/>
      <c r="D14" s="2"/>
      <c r="E14" s="1"/>
      <c r="F14" s="1"/>
      <c r="H14" s="14"/>
      <c r="K14" s="4"/>
      <c r="M14" s="3"/>
      <c r="O14" s="2"/>
      <c r="P14" s="1"/>
      <c r="Q14" s="1"/>
      <c r="R14" s="2"/>
      <c r="S14" s="14"/>
      <c r="T14" s="1"/>
      <c r="U14" s="1"/>
      <c r="V14" s="4"/>
    </row>
    <row r="15" spans="2:22" x14ac:dyDescent="0.25">
      <c r="B15" s="15" t="s">
        <v>20</v>
      </c>
      <c r="C15" s="12" t="s">
        <v>9</v>
      </c>
      <c r="D15" s="13"/>
      <c r="E15" s="14">
        <f>E8+E13</f>
        <v>624000</v>
      </c>
      <c r="F15" s="14"/>
      <c r="H15" s="14">
        <f>H8+H13</f>
        <v>580000</v>
      </c>
      <c r="J15" s="33">
        <f>E15-H15</f>
        <v>44000</v>
      </c>
      <c r="K15" s="34" t="s">
        <v>26</v>
      </c>
      <c r="M15" s="15" t="s">
        <v>20</v>
      </c>
      <c r="N15" s="12" t="s">
        <v>9</v>
      </c>
      <c r="O15" s="13"/>
      <c r="P15" s="14">
        <f>P8+P13</f>
        <v>624000</v>
      </c>
      <c r="Q15" s="14"/>
      <c r="R15" s="2"/>
      <c r="S15" s="14">
        <f>S8+S13</f>
        <v>580000</v>
      </c>
      <c r="T15" s="1"/>
      <c r="U15" s="33">
        <f>P15-S15</f>
        <v>44000</v>
      </c>
      <c r="V15" s="34" t="s">
        <v>26</v>
      </c>
    </row>
    <row r="16" spans="2:22" x14ac:dyDescent="0.25">
      <c r="B16" s="3"/>
      <c r="D16" s="2"/>
      <c r="E16" s="1"/>
      <c r="F16" s="1"/>
      <c r="K16" s="4"/>
      <c r="M16" s="3"/>
      <c r="O16" s="2"/>
      <c r="P16" s="1"/>
      <c r="Q16" s="1"/>
      <c r="R16" s="2"/>
      <c r="S16" s="1"/>
      <c r="T16" s="1"/>
      <c r="U16" s="1"/>
      <c r="V16" s="4"/>
    </row>
    <row r="17" spans="2:22" x14ac:dyDescent="0.25">
      <c r="B17" s="10" t="s">
        <v>19</v>
      </c>
      <c r="C17" t="s">
        <v>10</v>
      </c>
      <c r="D17" s="2"/>
      <c r="E17" s="1">
        <v>10400</v>
      </c>
      <c r="F17" s="1"/>
      <c r="H17" s="1">
        <v>10400</v>
      </c>
      <c r="J17" s="19">
        <v>0</v>
      </c>
      <c r="K17" s="20" t="s">
        <v>28</v>
      </c>
      <c r="M17" s="10" t="s">
        <v>19</v>
      </c>
      <c r="N17" t="s">
        <v>10</v>
      </c>
      <c r="O17" s="2"/>
      <c r="P17" s="1">
        <v>10400</v>
      </c>
      <c r="Q17" s="1"/>
      <c r="R17" s="2"/>
      <c r="S17" s="1">
        <v>10400</v>
      </c>
      <c r="T17" s="1"/>
      <c r="U17" s="19">
        <v>0</v>
      </c>
      <c r="V17" s="20" t="s">
        <v>28</v>
      </c>
    </row>
    <row r="18" spans="2:22" ht="15.75" thickBot="1" x14ac:dyDescent="0.3">
      <c r="B18" s="8" t="s">
        <v>21</v>
      </c>
      <c r="C18" s="5" t="s">
        <v>11</v>
      </c>
      <c r="D18" s="6"/>
      <c r="E18" s="7">
        <v>0</v>
      </c>
      <c r="F18" s="7"/>
      <c r="G18" s="6"/>
      <c r="H18" s="7">
        <v>0</v>
      </c>
      <c r="I18" s="7"/>
      <c r="J18" s="21">
        <v>0</v>
      </c>
      <c r="K18" s="22" t="s">
        <v>28</v>
      </c>
      <c r="M18" s="8" t="s">
        <v>21</v>
      </c>
      <c r="N18" s="5" t="s">
        <v>11</v>
      </c>
      <c r="O18" s="6"/>
      <c r="P18" s="7">
        <v>0</v>
      </c>
      <c r="Q18" s="7"/>
      <c r="R18" s="6"/>
      <c r="S18" s="7">
        <v>0</v>
      </c>
      <c r="T18" s="7"/>
      <c r="U18" s="21">
        <v>0</v>
      </c>
      <c r="V18" s="22" t="s">
        <v>28</v>
      </c>
    </row>
    <row r="19" spans="2:22" x14ac:dyDescent="0.25">
      <c r="B19" s="15" t="s">
        <v>20</v>
      </c>
      <c r="C19" s="12" t="s">
        <v>16</v>
      </c>
      <c r="D19" s="13"/>
      <c r="E19" s="14">
        <f>E15+E17-E18</f>
        <v>634400</v>
      </c>
      <c r="F19" s="14"/>
      <c r="H19" s="14">
        <f>H15+H17-H18</f>
        <v>590400</v>
      </c>
      <c r="J19" s="33">
        <f>E19-H19</f>
        <v>44000</v>
      </c>
      <c r="K19" s="34" t="s">
        <v>26</v>
      </c>
      <c r="M19" s="15" t="s">
        <v>20</v>
      </c>
      <c r="N19" s="12" t="s">
        <v>16</v>
      </c>
      <c r="O19" s="13"/>
      <c r="P19" s="14">
        <f>P15+P17-P18</f>
        <v>634400</v>
      </c>
      <c r="Q19" s="14"/>
      <c r="R19" s="2"/>
      <c r="S19" s="14">
        <f>S15+S17-S18</f>
        <v>590400</v>
      </c>
      <c r="T19" s="1"/>
      <c r="U19" s="33">
        <f>P19-S19</f>
        <v>44000</v>
      </c>
      <c r="V19" s="34" t="s">
        <v>26</v>
      </c>
    </row>
    <row r="20" spans="2:22" x14ac:dyDescent="0.25">
      <c r="B20" s="3"/>
      <c r="D20" s="2"/>
      <c r="E20" s="1"/>
      <c r="F20" s="1"/>
      <c r="K20" s="4"/>
      <c r="M20" s="3"/>
      <c r="O20" s="2"/>
      <c r="P20" s="1"/>
      <c r="Q20" s="1"/>
      <c r="R20" s="2"/>
      <c r="S20" s="1"/>
      <c r="T20" s="1"/>
      <c r="U20" s="1"/>
      <c r="V20" s="4"/>
    </row>
    <row r="21" spans="2:22" x14ac:dyDescent="0.25">
      <c r="B21" s="10" t="s">
        <v>19</v>
      </c>
      <c r="C21" t="s">
        <v>12</v>
      </c>
      <c r="D21" s="2">
        <v>0.35</v>
      </c>
      <c r="E21" s="1">
        <f>E19*D21</f>
        <v>222040</v>
      </c>
      <c r="F21" s="1"/>
      <c r="G21" s="2">
        <v>0.4</v>
      </c>
      <c r="H21" s="1">
        <f>H19*G21</f>
        <v>236160</v>
      </c>
      <c r="J21" s="27">
        <f>E21-H21</f>
        <v>-14120</v>
      </c>
      <c r="K21" s="28" t="s">
        <v>25</v>
      </c>
      <c r="M21" s="10" t="s">
        <v>19</v>
      </c>
      <c r="N21" t="s">
        <v>12</v>
      </c>
      <c r="O21" s="2">
        <v>0.35</v>
      </c>
      <c r="P21" s="1">
        <f>P19*O21</f>
        <v>222040</v>
      </c>
      <c r="Q21" s="1"/>
      <c r="R21" s="2">
        <v>0.4</v>
      </c>
      <c r="S21" s="1">
        <f>S19*R21</f>
        <v>236160</v>
      </c>
      <c r="T21" s="1"/>
      <c r="U21" s="27">
        <f>P21-S21</f>
        <v>-14120</v>
      </c>
      <c r="V21" s="28" t="s">
        <v>25</v>
      </c>
    </row>
    <row r="22" spans="2:22" x14ac:dyDescent="0.25">
      <c r="B22" s="10" t="s">
        <v>19</v>
      </c>
      <c r="C22" t="s">
        <v>13</v>
      </c>
      <c r="D22" s="2">
        <v>0.15</v>
      </c>
      <c r="E22" s="1">
        <f>E19*D22</f>
        <v>95160</v>
      </c>
      <c r="F22" s="1"/>
      <c r="G22" s="2">
        <v>0.1</v>
      </c>
      <c r="H22" s="1">
        <f>H19*G22</f>
        <v>59040</v>
      </c>
      <c r="J22" s="29">
        <f>E22-H22</f>
        <v>36120</v>
      </c>
      <c r="K22" s="30" t="s">
        <v>26</v>
      </c>
      <c r="M22" s="10" t="s">
        <v>19</v>
      </c>
      <c r="N22" t="s">
        <v>13</v>
      </c>
      <c r="O22" s="2">
        <v>0.15</v>
      </c>
      <c r="P22" s="1">
        <f>P19*O22</f>
        <v>95160</v>
      </c>
      <c r="Q22" s="1"/>
      <c r="R22" s="2">
        <v>0.1</v>
      </c>
      <c r="S22" s="1">
        <f>S19*R22</f>
        <v>59040</v>
      </c>
      <c r="T22" s="1"/>
      <c r="U22" s="29">
        <f>P22-S22</f>
        <v>36120</v>
      </c>
      <c r="V22" s="30" t="s">
        <v>26</v>
      </c>
    </row>
    <row r="23" spans="2:22" ht="15.75" thickBot="1" x14ac:dyDescent="0.3">
      <c r="B23" s="8" t="s">
        <v>19</v>
      </c>
      <c r="C23" s="5" t="s">
        <v>14</v>
      </c>
      <c r="D23" s="6"/>
      <c r="E23" s="7">
        <v>10800</v>
      </c>
      <c r="F23" s="7"/>
      <c r="G23" s="6"/>
      <c r="H23" s="7">
        <v>10800</v>
      </c>
      <c r="I23" s="7"/>
      <c r="J23" s="21">
        <v>0</v>
      </c>
      <c r="K23" s="22" t="s">
        <v>28</v>
      </c>
      <c r="M23" s="8" t="s">
        <v>19</v>
      </c>
      <c r="N23" s="5" t="s">
        <v>14</v>
      </c>
      <c r="O23" s="6"/>
      <c r="P23" s="7">
        <v>10800</v>
      </c>
      <c r="Q23" s="7"/>
      <c r="R23" s="6"/>
      <c r="S23" s="7">
        <v>10800</v>
      </c>
      <c r="T23" s="7"/>
      <c r="U23" s="21">
        <v>0</v>
      </c>
      <c r="V23" s="22" t="s">
        <v>28</v>
      </c>
    </row>
    <row r="24" spans="2:22" x14ac:dyDescent="0.25">
      <c r="B24" s="15" t="s">
        <v>20</v>
      </c>
      <c r="C24" s="12" t="s">
        <v>17</v>
      </c>
      <c r="D24" s="13"/>
      <c r="E24" s="14">
        <f>E19+E21+E22+E23</f>
        <v>962400</v>
      </c>
      <c r="F24" s="14"/>
      <c r="H24" s="14">
        <f>H19+H21+H22+H23</f>
        <v>896400</v>
      </c>
      <c r="J24" s="33">
        <f>E24-H24</f>
        <v>66000</v>
      </c>
      <c r="K24" s="34" t="s">
        <v>26</v>
      </c>
      <c r="M24" s="15" t="s">
        <v>20</v>
      </c>
      <c r="N24" s="12" t="s">
        <v>17</v>
      </c>
      <c r="O24" s="13"/>
      <c r="P24" s="14">
        <f>P19+P21+P22+P23</f>
        <v>962400</v>
      </c>
      <c r="Q24" s="14"/>
      <c r="R24" s="2"/>
      <c r="S24" s="14">
        <f>S19+S21+S22+S23</f>
        <v>896400</v>
      </c>
      <c r="T24" s="1"/>
      <c r="U24" s="33">
        <f>P24-S24</f>
        <v>66000</v>
      </c>
      <c r="V24" s="34" t="s">
        <v>26</v>
      </c>
    </row>
    <row r="25" spans="2:22" x14ac:dyDescent="0.25">
      <c r="B25" s="3"/>
      <c r="D25" s="2"/>
      <c r="E25" s="1"/>
      <c r="F25" s="1"/>
      <c r="K25" s="4"/>
      <c r="M25" s="3"/>
      <c r="O25" s="2"/>
      <c r="P25" s="1"/>
      <c r="Q25" s="1"/>
      <c r="R25" s="2"/>
      <c r="S25" s="1"/>
      <c r="T25" s="1"/>
      <c r="U25" s="1"/>
      <c r="V25" s="4"/>
    </row>
    <row r="26" spans="2:22" x14ac:dyDescent="0.25">
      <c r="B26" s="3"/>
      <c r="C26" t="s">
        <v>15</v>
      </c>
      <c r="D26" s="2"/>
      <c r="E26" s="1">
        <v>1200000</v>
      </c>
      <c r="F26" s="1"/>
      <c r="H26" s="1">
        <v>1200000</v>
      </c>
      <c r="J26" s="19">
        <v>0</v>
      </c>
      <c r="K26" s="20" t="s">
        <v>28</v>
      </c>
      <c r="M26" s="3"/>
      <c r="N26" t="s">
        <v>15</v>
      </c>
      <c r="O26" s="2"/>
      <c r="P26" s="1">
        <v>1200000</v>
      </c>
      <c r="Q26" s="1"/>
      <c r="R26" s="2"/>
      <c r="S26" s="1">
        <v>1200000</v>
      </c>
      <c r="T26" s="1"/>
      <c r="U26" s="19">
        <v>0</v>
      </c>
      <c r="V26" s="20" t="s">
        <v>28</v>
      </c>
    </row>
    <row r="27" spans="2:22" ht="15.75" thickBot="1" x14ac:dyDescent="0.3">
      <c r="B27" s="8" t="s">
        <v>21</v>
      </c>
      <c r="C27" s="5" t="s">
        <v>17</v>
      </c>
      <c r="D27" s="6"/>
      <c r="E27" s="7">
        <f>E24</f>
        <v>962400</v>
      </c>
      <c r="F27" s="7"/>
      <c r="G27" s="6"/>
      <c r="H27" s="7">
        <f>H24</f>
        <v>896400</v>
      </c>
      <c r="I27" s="7"/>
      <c r="J27" s="31">
        <f>E27-H27</f>
        <v>66000</v>
      </c>
      <c r="K27" s="32" t="s">
        <v>26</v>
      </c>
      <c r="M27" s="8" t="s">
        <v>21</v>
      </c>
      <c r="N27" s="5" t="s">
        <v>17</v>
      </c>
      <c r="O27" s="6"/>
      <c r="P27" s="7">
        <f>P24</f>
        <v>962400</v>
      </c>
      <c r="Q27" s="7"/>
      <c r="R27" s="6"/>
      <c r="S27" s="7">
        <f>S24</f>
        <v>896400</v>
      </c>
      <c r="T27" s="7"/>
      <c r="U27" s="31">
        <f>P27-S27</f>
        <v>66000</v>
      </c>
      <c r="V27" s="32" t="s">
        <v>26</v>
      </c>
    </row>
    <row r="28" spans="2:22" x14ac:dyDescent="0.25">
      <c r="B28" s="15" t="s">
        <v>20</v>
      </c>
      <c r="C28" s="12" t="s">
        <v>18</v>
      </c>
      <c r="D28" s="13"/>
      <c r="E28" s="14">
        <f>E26-E27</f>
        <v>237600</v>
      </c>
      <c r="F28" s="14"/>
      <c r="H28" s="14">
        <f>H26-H27</f>
        <v>303600</v>
      </c>
      <c r="J28" s="25">
        <f>E28-H28</f>
        <v>-66000</v>
      </c>
      <c r="K28" s="26" t="s">
        <v>25</v>
      </c>
      <c r="M28" s="15" t="s">
        <v>20</v>
      </c>
      <c r="N28" s="12" t="s">
        <v>18</v>
      </c>
      <c r="O28" s="13"/>
      <c r="P28" s="14">
        <f>P26-P27</f>
        <v>237600</v>
      </c>
      <c r="Q28" s="14"/>
      <c r="R28" s="2"/>
      <c r="S28" s="14">
        <f>S26-S27</f>
        <v>303600</v>
      </c>
      <c r="T28" s="1"/>
      <c r="U28" s="33">
        <v>66000</v>
      </c>
      <c r="V28" s="34" t="s">
        <v>26</v>
      </c>
    </row>
  </sheetData>
  <mergeCells count="8">
    <mergeCell ref="C4:D4"/>
    <mergeCell ref="D5:E5"/>
    <mergeCell ref="G5:H5"/>
    <mergeCell ref="B3:K3"/>
    <mergeCell ref="M3:V3"/>
    <mergeCell ref="N4:O4"/>
    <mergeCell ref="O5:P5"/>
    <mergeCell ref="R5:S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topLeftCell="B1" zoomScaleNormal="100" workbookViewId="0">
      <selection activeCell="E33" sqref="E33"/>
    </sheetView>
  </sheetViews>
  <sheetFormatPr baseColWidth="10" defaultRowHeight="15" x14ac:dyDescent="0.25"/>
  <cols>
    <col min="2" max="2" width="9.5703125" style="3" customWidth="1"/>
    <col min="3" max="3" width="32.7109375" bestFit="1" customWidth="1"/>
    <col min="4" max="4" width="5.5703125" style="2" bestFit="1" customWidth="1"/>
    <col min="5" max="5" width="14.5703125" style="1" bestFit="1" customWidth="1"/>
    <col min="6" max="6" width="4.28515625" customWidth="1"/>
    <col min="8" max="8" width="30.42578125" customWidth="1"/>
    <col min="9" max="9" width="5.5703125" bestFit="1" customWidth="1"/>
    <col min="10" max="10" width="14.5703125" bestFit="1" customWidth="1"/>
  </cols>
  <sheetData>
    <row r="1" spans="2:10" ht="15.75" thickBot="1" x14ac:dyDescent="0.3"/>
    <row r="2" spans="2:10" ht="27" thickBot="1" x14ac:dyDescent="0.45">
      <c r="B2" s="62" t="s">
        <v>0</v>
      </c>
      <c r="C2" s="63"/>
      <c r="D2" s="63"/>
      <c r="E2" s="64"/>
      <c r="G2" s="62" t="s">
        <v>0</v>
      </c>
      <c r="H2" s="63"/>
      <c r="I2" s="63"/>
      <c r="J2" s="64"/>
    </row>
    <row r="3" spans="2:10" x14ac:dyDescent="0.25">
      <c r="C3" s="65" t="s">
        <v>1</v>
      </c>
      <c r="D3" s="65"/>
      <c r="G3" s="3"/>
      <c r="H3" s="65" t="s">
        <v>1</v>
      </c>
      <c r="I3" s="65"/>
      <c r="J3" s="1"/>
    </row>
    <row r="4" spans="2:10" ht="27" customHeight="1" x14ac:dyDescent="0.25">
      <c r="G4" s="3"/>
      <c r="I4" s="2"/>
      <c r="J4" s="1"/>
    </row>
    <row r="5" spans="2:10" x14ac:dyDescent="0.25">
      <c r="C5" t="s">
        <v>2</v>
      </c>
      <c r="E5" s="1">
        <v>80000</v>
      </c>
      <c r="G5" s="3"/>
      <c r="H5" t="s">
        <v>2</v>
      </c>
      <c r="I5" s="2"/>
      <c r="J5" s="1"/>
    </row>
    <row r="6" spans="2:10" ht="15.75" thickBot="1" x14ac:dyDescent="0.3">
      <c r="B6" s="8" t="s">
        <v>19</v>
      </c>
      <c r="C6" s="5" t="s">
        <v>3</v>
      </c>
      <c r="D6" s="6">
        <v>0.3</v>
      </c>
      <c r="E6" s="7"/>
      <c r="G6" s="8" t="s">
        <v>19</v>
      </c>
      <c r="H6" s="5" t="s">
        <v>3</v>
      </c>
      <c r="I6" s="6">
        <v>0.45</v>
      </c>
      <c r="J6" s="7"/>
    </row>
    <row r="7" spans="2:10" x14ac:dyDescent="0.25">
      <c r="B7" s="11" t="s">
        <v>20</v>
      </c>
      <c r="C7" s="12" t="s">
        <v>4</v>
      </c>
      <c r="D7" s="13"/>
      <c r="E7" s="14"/>
      <c r="G7" s="11" t="s">
        <v>20</v>
      </c>
      <c r="H7" s="12" t="s">
        <v>4</v>
      </c>
      <c r="I7" s="13"/>
      <c r="J7" s="14"/>
    </row>
    <row r="8" spans="2:10" x14ac:dyDescent="0.25">
      <c r="G8" s="3"/>
      <c r="I8" s="2"/>
      <c r="J8" s="1"/>
    </row>
    <row r="9" spans="2:10" x14ac:dyDescent="0.25">
      <c r="C9" t="s">
        <v>7</v>
      </c>
      <c r="E9" s="1">
        <v>200000</v>
      </c>
      <c r="G9" s="3"/>
      <c r="H9" t="s">
        <v>7</v>
      </c>
      <c r="I9" s="2"/>
      <c r="J9" s="1"/>
    </row>
    <row r="10" spans="2:10" x14ac:dyDescent="0.25">
      <c r="B10" s="9" t="s">
        <v>19</v>
      </c>
      <c r="C10" t="s">
        <v>5</v>
      </c>
      <c r="D10" s="2">
        <v>1.5</v>
      </c>
      <c r="G10" s="9" t="s">
        <v>19</v>
      </c>
      <c r="H10" t="s">
        <v>5</v>
      </c>
      <c r="I10" s="2">
        <v>1.5</v>
      </c>
      <c r="J10" s="1">
        <v>750000</v>
      </c>
    </row>
    <row r="11" spans="2:10" ht="15.75" thickBot="1" x14ac:dyDescent="0.3">
      <c r="B11" s="8" t="s">
        <v>19</v>
      </c>
      <c r="C11" s="5" t="s">
        <v>8</v>
      </c>
      <c r="D11" s="6"/>
      <c r="E11" s="7">
        <v>20000</v>
      </c>
      <c r="G11" s="8" t="s">
        <v>19</v>
      </c>
      <c r="H11" s="5" t="s">
        <v>8</v>
      </c>
      <c r="I11" s="6"/>
      <c r="J11" s="7">
        <v>10000</v>
      </c>
    </row>
    <row r="12" spans="2:10" x14ac:dyDescent="0.25">
      <c r="B12" s="15" t="s">
        <v>20</v>
      </c>
      <c r="C12" s="12" t="s">
        <v>6</v>
      </c>
      <c r="D12" s="13"/>
      <c r="E12" s="14"/>
      <c r="G12" s="15" t="s">
        <v>20</v>
      </c>
      <c r="H12" s="12" t="s">
        <v>6</v>
      </c>
      <c r="I12" s="13"/>
      <c r="J12" s="14"/>
    </row>
    <row r="13" spans="2:10" x14ac:dyDescent="0.25">
      <c r="G13" s="3"/>
      <c r="I13" s="2"/>
      <c r="J13" s="1"/>
    </row>
    <row r="14" spans="2:10" x14ac:dyDescent="0.25">
      <c r="B14" s="15" t="s">
        <v>20</v>
      </c>
      <c r="C14" s="12" t="s">
        <v>9</v>
      </c>
      <c r="D14" s="13"/>
      <c r="E14" s="14"/>
      <c r="G14" s="15" t="s">
        <v>20</v>
      </c>
      <c r="H14" s="12" t="s">
        <v>9</v>
      </c>
      <c r="I14" s="13"/>
      <c r="J14" s="14">
        <v>1550000</v>
      </c>
    </row>
    <row r="15" spans="2:10" x14ac:dyDescent="0.25">
      <c r="G15" s="3"/>
      <c r="I15" s="2"/>
      <c r="J15" s="1"/>
    </row>
    <row r="16" spans="2:10" x14ac:dyDescent="0.25">
      <c r="B16" s="10" t="s">
        <v>19</v>
      </c>
      <c r="C16" t="s">
        <v>10</v>
      </c>
      <c r="E16" s="1">
        <v>10400</v>
      </c>
      <c r="G16" s="10" t="s">
        <v>19</v>
      </c>
      <c r="H16" t="s">
        <v>10</v>
      </c>
      <c r="I16" s="2"/>
      <c r="J16" s="4" t="s">
        <v>22</v>
      </c>
    </row>
    <row r="17" spans="2:10" ht="15.75" thickBot="1" x14ac:dyDescent="0.3">
      <c r="B17" s="8" t="s">
        <v>21</v>
      </c>
      <c r="C17" s="5" t="s">
        <v>11</v>
      </c>
      <c r="D17" s="6"/>
      <c r="E17" s="7">
        <v>0</v>
      </c>
      <c r="G17" s="8" t="s">
        <v>21</v>
      </c>
      <c r="H17" s="5" t="s">
        <v>11</v>
      </c>
      <c r="I17" s="6"/>
      <c r="J17" s="7"/>
    </row>
    <row r="18" spans="2:10" x14ac:dyDescent="0.25">
      <c r="B18" s="15" t="s">
        <v>20</v>
      </c>
      <c r="C18" s="12" t="s">
        <v>16</v>
      </c>
      <c r="D18" s="13"/>
      <c r="E18" s="14"/>
      <c r="G18" s="15" t="s">
        <v>20</v>
      </c>
      <c r="H18" s="12" t="s">
        <v>16</v>
      </c>
      <c r="I18" s="13"/>
      <c r="J18" s="14"/>
    </row>
    <row r="19" spans="2:10" x14ac:dyDescent="0.25">
      <c r="G19" s="3"/>
      <c r="I19" s="2"/>
      <c r="J19" s="1"/>
    </row>
    <row r="20" spans="2:10" x14ac:dyDescent="0.25">
      <c r="B20" s="10" t="s">
        <v>19</v>
      </c>
      <c r="C20" t="s">
        <v>12</v>
      </c>
      <c r="D20" s="2">
        <v>0.35</v>
      </c>
      <c r="G20" s="10" t="s">
        <v>19</v>
      </c>
      <c r="H20" t="s">
        <v>12</v>
      </c>
      <c r="I20" s="2"/>
      <c r="J20" s="1">
        <v>225000</v>
      </c>
    </row>
    <row r="21" spans="2:10" x14ac:dyDescent="0.25">
      <c r="B21" s="10" t="s">
        <v>19</v>
      </c>
      <c r="C21" t="s">
        <v>13</v>
      </c>
      <c r="D21" s="2">
        <v>0.15</v>
      </c>
      <c r="G21" s="10" t="s">
        <v>19</v>
      </c>
      <c r="H21" t="s">
        <v>13</v>
      </c>
      <c r="I21" s="2">
        <v>0.05</v>
      </c>
      <c r="J21" s="1">
        <v>75000</v>
      </c>
    </row>
    <row r="22" spans="2:10" ht="15.75" thickBot="1" x14ac:dyDescent="0.3">
      <c r="B22" s="8" t="s">
        <v>19</v>
      </c>
      <c r="C22" s="5" t="s">
        <v>14</v>
      </c>
      <c r="D22" s="6"/>
      <c r="E22" s="7">
        <v>10800</v>
      </c>
      <c r="G22" s="8" t="s">
        <v>19</v>
      </c>
      <c r="H22" s="5" t="s">
        <v>14</v>
      </c>
      <c r="I22" s="6"/>
      <c r="J22" s="7">
        <v>100000</v>
      </c>
    </row>
    <row r="23" spans="2:10" x14ac:dyDescent="0.25">
      <c r="B23" s="15" t="s">
        <v>20</v>
      </c>
      <c r="C23" s="12" t="s">
        <v>17</v>
      </c>
      <c r="D23" s="13"/>
      <c r="E23" s="14"/>
      <c r="G23" s="15" t="s">
        <v>20</v>
      </c>
      <c r="H23" s="12" t="s">
        <v>17</v>
      </c>
      <c r="I23" s="13"/>
      <c r="J23" s="14"/>
    </row>
    <row r="24" spans="2:10" ht="27.75" customHeight="1" x14ac:dyDescent="0.25">
      <c r="G24" s="3"/>
      <c r="I24" s="2"/>
      <c r="J24" s="1"/>
    </row>
    <row r="25" spans="2:10" x14ac:dyDescent="0.25">
      <c r="C25" t="s">
        <v>15</v>
      </c>
      <c r="E25" s="1">
        <v>1200000</v>
      </c>
      <c r="G25" s="3"/>
      <c r="H25" t="s">
        <v>15</v>
      </c>
      <c r="I25" s="2"/>
      <c r="J25" s="1"/>
    </row>
    <row r="26" spans="2:10" ht="15.75" thickBot="1" x14ac:dyDescent="0.3">
      <c r="B26" s="8" t="s">
        <v>21</v>
      </c>
      <c r="C26" s="5" t="s">
        <v>17</v>
      </c>
      <c r="D26" s="6"/>
      <c r="E26" s="7"/>
      <c r="G26" s="8" t="s">
        <v>21</v>
      </c>
      <c r="H26" s="5" t="s">
        <v>17</v>
      </c>
      <c r="I26" s="6"/>
      <c r="J26" s="7"/>
    </row>
    <row r="27" spans="2:10" x14ac:dyDescent="0.25">
      <c r="B27" s="15" t="s">
        <v>20</v>
      </c>
      <c r="C27" s="12" t="s">
        <v>18</v>
      </c>
      <c r="D27" s="13"/>
      <c r="E27" s="14"/>
      <c r="G27" s="15" t="s">
        <v>20</v>
      </c>
      <c r="H27" s="12" t="s">
        <v>18</v>
      </c>
      <c r="I27" s="13"/>
      <c r="J27" s="14">
        <v>-700000</v>
      </c>
    </row>
  </sheetData>
  <mergeCells count="4">
    <mergeCell ref="B2:E2"/>
    <mergeCell ref="C3:D3"/>
    <mergeCell ref="G2:J2"/>
    <mergeCell ref="H3:I3"/>
  </mergeCells>
  <pageMargins left="0.70866141732283472" right="0.70866141732283472" top="0.78740157480314965" bottom="0.78740157480314965" header="0.31496062992125984" footer="0.31496062992125984"/>
  <pageSetup paperSize="9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F35" sqref="F35"/>
    </sheetView>
  </sheetViews>
  <sheetFormatPr baseColWidth="10" defaultRowHeight="15" x14ac:dyDescent="0.25"/>
  <cols>
    <col min="2" max="2" width="32.7109375" bestFit="1" customWidth="1"/>
    <col min="3" max="3" width="5.5703125" bestFit="1" customWidth="1"/>
    <col min="4" max="4" width="14.5703125" bestFit="1" customWidth="1"/>
    <col min="5" max="5" width="3.7109375" customWidth="1"/>
    <col min="6" max="6" width="5.5703125" bestFit="1" customWidth="1"/>
    <col min="7" max="7" width="14.5703125" bestFit="1" customWidth="1"/>
    <col min="8" max="8" width="3.42578125" customWidth="1"/>
    <col min="9" max="9" width="13" bestFit="1" customWidth="1"/>
    <col min="10" max="10" width="15" bestFit="1" customWidth="1"/>
  </cols>
  <sheetData>
    <row r="1" spans="1:10" ht="27" thickBot="1" x14ac:dyDescent="0.4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x14ac:dyDescent="0.25">
      <c r="A2" s="3"/>
      <c r="B2" s="65" t="s">
        <v>29</v>
      </c>
      <c r="C2" s="65"/>
      <c r="D2" s="65"/>
      <c r="E2" s="65"/>
      <c r="F2" s="65"/>
      <c r="G2" s="65"/>
      <c r="H2" s="65"/>
      <c r="I2" s="65"/>
      <c r="J2" s="3"/>
    </row>
    <row r="3" spans="1:10" ht="8.25" customHeight="1" x14ac:dyDescent="0.25">
      <c r="A3" s="3"/>
      <c r="B3" s="35"/>
      <c r="C3" s="35"/>
      <c r="D3" s="35"/>
      <c r="E3" s="35"/>
      <c r="F3" s="35"/>
      <c r="G3" s="35"/>
      <c r="H3" s="35"/>
      <c r="I3" s="35"/>
      <c r="J3" s="3"/>
    </row>
    <row r="4" spans="1:10" x14ac:dyDescent="0.25">
      <c r="A4" s="3"/>
      <c r="C4" s="69" t="s">
        <v>24</v>
      </c>
      <c r="D4" s="69"/>
      <c r="E4" s="16"/>
      <c r="F4" s="70" t="s">
        <v>23</v>
      </c>
      <c r="G4" s="70"/>
      <c r="H4" s="17"/>
      <c r="I4" s="18"/>
      <c r="J4" s="17" t="s">
        <v>27</v>
      </c>
    </row>
    <row r="5" spans="1:10" x14ac:dyDescent="0.25">
      <c r="A5" s="3"/>
      <c r="B5" t="s">
        <v>2</v>
      </c>
      <c r="C5" s="2"/>
      <c r="D5" s="1"/>
      <c r="E5" s="1"/>
      <c r="F5" s="2"/>
      <c r="G5" s="1">
        <v>80000</v>
      </c>
      <c r="H5" s="1"/>
      <c r="I5" s="36"/>
      <c r="J5" s="37"/>
    </row>
    <row r="6" spans="1:10" ht="15.75" thickBot="1" x14ac:dyDescent="0.3">
      <c r="A6" s="8" t="s">
        <v>19</v>
      </c>
      <c r="B6" s="5" t="s">
        <v>3</v>
      </c>
      <c r="C6" s="6">
        <v>0.4</v>
      </c>
      <c r="D6" s="7">
        <v>40000</v>
      </c>
      <c r="E6" s="7"/>
      <c r="F6" s="6">
        <v>0.35</v>
      </c>
      <c r="G6" s="7"/>
      <c r="H6" s="7"/>
      <c r="I6" s="38"/>
      <c r="J6" s="39"/>
    </row>
    <row r="7" spans="1:10" x14ac:dyDescent="0.25">
      <c r="A7" s="11" t="s">
        <v>20</v>
      </c>
      <c r="B7" s="12" t="s">
        <v>4</v>
      </c>
      <c r="C7" s="13"/>
      <c r="D7" s="14"/>
      <c r="E7" s="14"/>
      <c r="F7" s="2"/>
      <c r="G7" s="14">
        <v>108000</v>
      </c>
      <c r="H7" s="14"/>
      <c r="I7" s="40"/>
      <c r="J7" s="41"/>
    </row>
    <row r="8" spans="1:10" x14ac:dyDescent="0.25">
      <c r="A8" s="3"/>
      <c r="C8" s="2"/>
      <c r="D8" s="1"/>
      <c r="E8" s="1"/>
      <c r="F8" s="2"/>
      <c r="G8" s="1"/>
      <c r="H8" s="1"/>
      <c r="I8" s="1"/>
      <c r="J8" s="4"/>
    </row>
    <row r="9" spans="1:10" x14ac:dyDescent="0.25">
      <c r="A9" s="3"/>
      <c r="B9" t="s">
        <v>7</v>
      </c>
      <c r="C9" s="2"/>
      <c r="D9" s="1">
        <v>250000</v>
      </c>
      <c r="E9" s="1"/>
      <c r="F9" s="2"/>
      <c r="G9" s="1"/>
      <c r="H9" s="1"/>
      <c r="I9" s="27">
        <v>-10000</v>
      </c>
      <c r="J9" s="28" t="s">
        <v>25</v>
      </c>
    </row>
    <row r="10" spans="1:10" x14ac:dyDescent="0.25">
      <c r="A10" s="9" t="s">
        <v>19</v>
      </c>
      <c r="B10" t="s">
        <v>5</v>
      </c>
      <c r="C10" s="2">
        <v>1.5</v>
      </c>
      <c r="D10" s="1">
        <v>375000</v>
      </c>
      <c r="E10" s="1"/>
      <c r="F10" s="2">
        <v>1.2</v>
      </c>
      <c r="G10" s="1">
        <v>312000</v>
      </c>
      <c r="H10" s="1"/>
      <c r="I10" s="36"/>
      <c r="J10" s="37"/>
    </row>
    <row r="11" spans="1:10" ht="15.75" thickBot="1" x14ac:dyDescent="0.3">
      <c r="A11" s="8" t="s">
        <v>19</v>
      </c>
      <c r="B11" s="5" t="s">
        <v>8</v>
      </c>
      <c r="C11" s="6"/>
      <c r="D11" s="7">
        <v>15000</v>
      </c>
      <c r="E11" s="7"/>
      <c r="F11" s="6"/>
      <c r="G11" s="7"/>
      <c r="H11" s="7"/>
      <c r="I11" s="23">
        <v>-3000</v>
      </c>
      <c r="J11" s="24" t="s">
        <v>25</v>
      </c>
    </row>
    <row r="12" spans="1:10" x14ac:dyDescent="0.25">
      <c r="A12" s="15" t="s">
        <v>20</v>
      </c>
      <c r="B12" s="12" t="s">
        <v>6</v>
      </c>
      <c r="C12" s="13"/>
      <c r="D12" s="14"/>
      <c r="E12" s="14"/>
      <c r="F12" s="2"/>
      <c r="G12" s="14">
        <v>590000</v>
      </c>
      <c r="H12" s="1"/>
      <c r="I12" s="40"/>
      <c r="J12" s="41"/>
    </row>
    <row r="13" spans="1:10" x14ac:dyDescent="0.25">
      <c r="A13" s="3"/>
      <c r="C13" s="2"/>
      <c r="D13" s="1"/>
      <c r="E13" s="1"/>
      <c r="F13" s="2"/>
      <c r="G13" s="14"/>
      <c r="H13" s="1"/>
      <c r="I13" s="36"/>
      <c r="J13" s="37"/>
    </row>
    <row r="14" spans="1:10" x14ac:dyDescent="0.25">
      <c r="A14" s="15" t="s">
        <v>20</v>
      </c>
      <c r="B14" s="12" t="s">
        <v>9</v>
      </c>
      <c r="C14" s="13"/>
      <c r="D14" s="14">
        <v>780000</v>
      </c>
      <c r="E14" s="14"/>
      <c r="F14" s="2"/>
      <c r="G14" s="14"/>
      <c r="H14" s="1"/>
      <c r="I14" s="40"/>
      <c r="J14" s="41"/>
    </row>
    <row r="15" spans="1:10" x14ac:dyDescent="0.25">
      <c r="A15" s="3"/>
      <c r="C15" s="2"/>
      <c r="D15" s="1"/>
      <c r="E15" s="1"/>
      <c r="F15" s="2"/>
      <c r="G15" s="1"/>
      <c r="H15" s="1"/>
      <c r="I15" s="1"/>
      <c r="J15" s="4"/>
    </row>
    <row r="16" spans="1:10" x14ac:dyDescent="0.25">
      <c r="A16" s="10" t="s">
        <v>19</v>
      </c>
      <c r="B16" t="s">
        <v>10</v>
      </c>
      <c r="C16" s="2"/>
      <c r="D16" s="1">
        <v>30000</v>
      </c>
      <c r="E16" s="1"/>
      <c r="F16" s="2"/>
      <c r="G16" s="1"/>
      <c r="H16" s="1"/>
      <c r="I16" s="19">
        <v>0</v>
      </c>
      <c r="J16" s="20" t="s">
        <v>28</v>
      </c>
    </row>
    <row r="17" spans="1:10" ht="15.75" thickBot="1" x14ac:dyDescent="0.3">
      <c r="A17" s="8" t="s">
        <v>21</v>
      </c>
      <c r="B17" s="5" t="s">
        <v>11</v>
      </c>
      <c r="C17" s="6"/>
      <c r="D17" s="7"/>
      <c r="E17" s="7"/>
      <c r="F17" s="6"/>
      <c r="G17" s="7">
        <v>0</v>
      </c>
      <c r="H17" s="7"/>
      <c r="I17" s="21">
        <v>0</v>
      </c>
      <c r="J17" s="22" t="s">
        <v>28</v>
      </c>
    </row>
    <row r="18" spans="1:10" x14ac:dyDescent="0.25">
      <c r="A18" s="15" t="s">
        <v>20</v>
      </c>
      <c r="B18" s="12" t="s">
        <v>16</v>
      </c>
      <c r="C18" s="13"/>
      <c r="D18" s="14"/>
      <c r="E18" s="14"/>
      <c r="F18" s="2"/>
      <c r="G18" s="14"/>
      <c r="H18" s="1"/>
      <c r="I18" s="40"/>
      <c r="J18" s="41"/>
    </row>
    <row r="19" spans="1:10" x14ac:dyDescent="0.25">
      <c r="A19" s="3"/>
      <c r="C19" s="2"/>
      <c r="D19" s="1"/>
      <c r="E19" s="1"/>
      <c r="F19" s="2"/>
      <c r="G19" s="1"/>
      <c r="H19" s="1"/>
      <c r="I19" s="1"/>
      <c r="J19" s="4"/>
    </row>
    <row r="20" spans="1:10" x14ac:dyDescent="0.25">
      <c r="A20" s="10" t="s">
        <v>19</v>
      </c>
      <c r="B20" t="s">
        <v>12</v>
      </c>
      <c r="C20" s="2">
        <v>0.1</v>
      </c>
      <c r="D20" s="1"/>
      <c r="E20" s="1"/>
      <c r="F20" s="2"/>
      <c r="G20" s="1">
        <v>109200</v>
      </c>
      <c r="H20" s="1"/>
      <c r="I20" s="36"/>
      <c r="J20" s="37"/>
    </row>
    <row r="21" spans="1:10" x14ac:dyDescent="0.25">
      <c r="A21" s="10" t="s">
        <v>19</v>
      </c>
      <c r="B21" t="s">
        <v>13</v>
      </c>
      <c r="C21" s="2"/>
      <c r="D21" s="1">
        <v>40500</v>
      </c>
      <c r="E21" s="1"/>
      <c r="F21" s="2">
        <v>0.05</v>
      </c>
      <c r="G21" s="1"/>
      <c r="H21" s="1"/>
      <c r="I21" s="36"/>
      <c r="J21" s="37"/>
    </row>
    <row r="22" spans="1:10" ht="15.75" thickBot="1" x14ac:dyDescent="0.3">
      <c r="A22" s="8" t="s">
        <v>19</v>
      </c>
      <c r="B22" s="5" t="s">
        <v>14</v>
      </c>
      <c r="C22" s="6"/>
      <c r="D22" s="7">
        <v>5500</v>
      </c>
      <c r="E22" s="7"/>
      <c r="F22" s="6"/>
      <c r="G22" s="7">
        <v>10400</v>
      </c>
      <c r="H22" s="7"/>
      <c r="I22" s="38"/>
      <c r="J22" s="39"/>
    </row>
    <row r="23" spans="1:10" x14ac:dyDescent="0.25">
      <c r="A23" s="15" t="s">
        <v>20</v>
      </c>
      <c r="B23" s="12" t="s">
        <v>17</v>
      </c>
      <c r="C23" s="13"/>
      <c r="D23" s="14">
        <v>937000</v>
      </c>
      <c r="E23" s="14"/>
      <c r="F23" s="2"/>
      <c r="G23" s="14">
        <v>884000</v>
      </c>
      <c r="H23" s="1"/>
      <c r="I23" s="33">
        <v>53000</v>
      </c>
      <c r="J23" s="34" t="s">
        <v>26</v>
      </c>
    </row>
    <row r="24" spans="1:10" x14ac:dyDescent="0.25">
      <c r="A24" s="3"/>
      <c r="C24" s="2"/>
      <c r="D24" s="1"/>
      <c r="E24" s="1"/>
      <c r="F24" s="2"/>
      <c r="G24" s="1"/>
      <c r="H24" s="1"/>
      <c r="I24" s="1"/>
      <c r="J24" s="4"/>
    </row>
    <row r="25" spans="1:10" x14ac:dyDescent="0.25">
      <c r="A25" s="3"/>
      <c r="B25" t="s">
        <v>15</v>
      </c>
      <c r="C25" s="2"/>
      <c r="D25" s="1"/>
      <c r="E25" s="1"/>
      <c r="F25" s="2"/>
      <c r="G25" s="1">
        <v>700000</v>
      </c>
      <c r="H25" s="1"/>
      <c r="I25" s="29">
        <v>300000</v>
      </c>
      <c r="J25" s="30" t="s">
        <v>26</v>
      </c>
    </row>
    <row r="26" spans="1:10" ht="15.75" thickBot="1" x14ac:dyDescent="0.3">
      <c r="A26" s="8" t="s">
        <v>21</v>
      </c>
      <c r="B26" s="5" t="s">
        <v>17</v>
      </c>
      <c r="C26" s="6"/>
      <c r="D26" s="7"/>
      <c r="E26" s="7"/>
      <c r="F26" s="6"/>
      <c r="G26" s="7"/>
      <c r="H26" s="7"/>
      <c r="I26" s="38"/>
      <c r="J26" s="39"/>
    </row>
    <row r="27" spans="1:10" x14ac:dyDescent="0.25">
      <c r="A27" s="15" t="s">
        <v>20</v>
      </c>
      <c r="B27" s="12" t="s">
        <v>18</v>
      </c>
      <c r="C27" s="13"/>
      <c r="D27" s="14"/>
      <c r="E27" s="14"/>
      <c r="F27" s="2"/>
      <c r="G27" s="14"/>
      <c r="H27" s="1"/>
      <c r="I27" s="40"/>
      <c r="J27" s="41"/>
    </row>
  </sheetData>
  <mergeCells count="4">
    <mergeCell ref="A1:J1"/>
    <mergeCell ref="B2:I2"/>
    <mergeCell ref="C4:D4"/>
    <mergeCell ref="F4:G4"/>
  </mergeCells>
  <pageMargins left="0.70866141732283472" right="0.70866141732283472" top="0.78740157480314965" bottom="0.78740157480314965" header="0.31496062992125984" footer="0.31496062992125984"/>
  <pageSetup paperSize="9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D26" sqref="D26"/>
    </sheetView>
  </sheetViews>
  <sheetFormatPr baseColWidth="10" defaultRowHeight="15" x14ac:dyDescent="0.25"/>
  <cols>
    <col min="2" max="2" width="32.7109375" bestFit="1" customWidth="1"/>
    <col min="4" max="4" width="14.5703125" bestFit="1" customWidth="1"/>
    <col min="5" max="5" width="5.5703125" customWidth="1"/>
    <col min="6" max="6" width="9.140625" customWidth="1"/>
    <col min="7" max="7" width="32.7109375" bestFit="1" customWidth="1"/>
    <col min="8" max="8" width="5.5703125" bestFit="1" customWidth="1"/>
    <col min="9" max="9" width="14.5703125" bestFit="1" customWidth="1"/>
  </cols>
  <sheetData>
    <row r="1" spans="1:9" ht="27" thickBot="1" x14ac:dyDescent="0.45">
      <c r="A1" s="62" t="s">
        <v>0</v>
      </c>
      <c r="B1" s="63"/>
      <c r="C1" s="63"/>
      <c r="D1" s="64"/>
      <c r="F1" s="62" t="s">
        <v>0</v>
      </c>
      <c r="G1" s="63"/>
      <c r="H1" s="63"/>
      <c r="I1" s="64"/>
    </row>
    <row r="2" spans="1:9" x14ac:dyDescent="0.25">
      <c r="A2" s="3"/>
      <c r="B2" s="65" t="s">
        <v>1</v>
      </c>
      <c r="C2" s="65"/>
      <c r="D2" s="1"/>
      <c r="F2" s="3"/>
      <c r="G2" s="65" t="s">
        <v>1</v>
      </c>
      <c r="H2" s="65"/>
      <c r="I2" s="1"/>
    </row>
    <row r="3" spans="1:9" x14ac:dyDescent="0.25">
      <c r="A3" s="3"/>
      <c r="C3" s="2"/>
      <c r="D3" s="1"/>
      <c r="F3" s="3"/>
      <c r="H3" s="2"/>
      <c r="I3" s="1"/>
    </row>
    <row r="4" spans="1:9" x14ac:dyDescent="0.25">
      <c r="A4" s="3"/>
      <c r="B4" t="s">
        <v>2</v>
      </c>
      <c r="C4" s="2"/>
      <c r="D4" s="1">
        <v>80000</v>
      </c>
      <c r="F4" s="3"/>
      <c r="G4" t="s">
        <v>2</v>
      </c>
      <c r="H4" s="2"/>
      <c r="I4" s="1">
        <f>I6/1.45</f>
        <v>200000</v>
      </c>
    </row>
    <row r="5" spans="1:9" ht="15.75" thickBot="1" x14ac:dyDescent="0.3">
      <c r="A5" s="8" t="s">
        <v>19</v>
      </c>
      <c r="B5" s="5" t="s">
        <v>3</v>
      </c>
      <c r="C5" s="6">
        <v>0.3</v>
      </c>
      <c r="D5" s="7">
        <f>D4*C5</f>
        <v>24000</v>
      </c>
      <c r="F5" s="8" t="s">
        <v>19</v>
      </c>
      <c r="G5" s="5" t="s">
        <v>3</v>
      </c>
      <c r="H5" s="6">
        <v>0.45</v>
      </c>
      <c r="I5" s="7">
        <f>I4*0.45</f>
        <v>90000</v>
      </c>
    </row>
    <row r="6" spans="1:9" x14ac:dyDescent="0.25">
      <c r="A6" s="11" t="s">
        <v>20</v>
      </c>
      <c r="B6" s="12" t="s">
        <v>4</v>
      </c>
      <c r="C6" s="13"/>
      <c r="D6" s="14">
        <f>D4+D5</f>
        <v>104000</v>
      </c>
      <c r="F6" s="11" t="s">
        <v>20</v>
      </c>
      <c r="G6" s="12" t="s">
        <v>4</v>
      </c>
      <c r="H6" s="13"/>
      <c r="I6" s="14">
        <f>I13-I11</f>
        <v>290000</v>
      </c>
    </row>
    <row r="7" spans="1:9" x14ac:dyDescent="0.25">
      <c r="A7" s="3"/>
      <c r="C7" s="2"/>
      <c r="D7" s="1"/>
      <c r="F7" s="3"/>
      <c r="H7" s="2"/>
      <c r="I7" s="1"/>
    </row>
    <row r="8" spans="1:9" x14ac:dyDescent="0.25">
      <c r="A8" s="3"/>
      <c r="B8" t="s">
        <v>7</v>
      </c>
      <c r="C8" s="2"/>
      <c r="D8" s="1">
        <v>200000</v>
      </c>
      <c r="F8" s="3"/>
      <c r="G8" t="s">
        <v>7</v>
      </c>
      <c r="H8" s="2"/>
      <c r="I8" s="1">
        <f>I9/1.5</f>
        <v>500000</v>
      </c>
    </row>
    <row r="9" spans="1:9" x14ac:dyDescent="0.25">
      <c r="A9" s="9" t="s">
        <v>19</v>
      </c>
      <c r="B9" t="s">
        <v>5</v>
      </c>
      <c r="C9" s="2">
        <v>1.5</v>
      </c>
      <c r="D9" s="1">
        <f>D8*C9</f>
        <v>300000</v>
      </c>
      <c r="F9" s="9" t="s">
        <v>19</v>
      </c>
      <c r="G9" t="s">
        <v>5</v>
      </c>
      <c r="H9" s="2">
        <v>1.5</v>
      </c>
      <c r="I9" s="1">
        <v>750000</v>
      </c>
    </row>
    <row r="10" spans="1:9" ht="15.75" thickBot="1" x14ac:dyDescent="0.3">
      <c r="A10" s="8" t="s">
        <v>19</v>
      </c>
      <c r="B10" s="5" t="s">
        <v>8</v>
      </c>
      <c r="C10" s="6"/>
      <c r="D10" s="7">
        <v>20000</v>
      </c>
      <c r="F10" s="8" t="s">
        <v>19</v>
      </c>
      <c r="G10" s="5" t="s">
        <v>8</v>
      </c>
      <c r="H10" s="6"/>
      <c r="I10" s="7">
        <v>10000</v>
      </c>
    </row>
    <row r="11" spans="1:9" x14ac:dyDescent="0.25">
      <c r="A11" s="15" t="s">
        <v>20</v>
      </c>
      <c r="B11" s="12" t="s">
        <v>6</v>
      </c>
      <c r="C11" s="13"/>
      <c r="D11" s="14">
        <f>D8+D9+D10</f>
        <v>520000</v>
      </c>
      <c r="F11" s="15" t="s">
        <v>20</v>
      </c>
      <c r="G11" s="12" t="s">
        <v>6</v>
      </c>
      <c r="H11" s="13"/>
      <c r="I11" s="14">
        <f>I8+I9+I10</f>
        <v>1260000</v>
      </c>
    </row>
    <row r="12" spans="1:9" x14ac:dyDescent="0.25">
      <c r="A12" s="3"/>
      <c r="C12" s="2"/>
      <c r="D12" s="1"/>
      <c r="F12" s="3"/>
      <c r="H12" s="2"/>
      <c r="I12" s="1"/>
    </row>
    <row r="13" spans="1:9" x14ac:dyDescent="0.25">
      <c r="A13" s="15" t="s">
        <v>20</v>
      </c>
      <c r="B13" s="12" t="s">
        <v>9</v>
      </c>
      <c r="C13" s="13"/>
      <c r="D13" s="14">
        <f>D6+D11</f>
        <v>624000</v>
      </c>
      <c r="F13" s="15" t="s">
        <v>20</v>
      </c>
      <c r="G13" s="12" t="s">
        <v>9</v>
      </c>
      <c r="H13" s="13"/>
      <c r="I13" s="14">
        <v>1550000</v>
      </c>
    </row>
    <row r="14" spans="1:9" x14ac:dyDescent="0.25">
      <c r="A14" s="3"/>
      <c r="C14" s="2"/>
      <c r="D14" s="1"/>
      <c r="F14" s="3"/>
      <c r="H14" s="2"/>
      <c r="I14" s="1"/>
    </row>
    <row r="15" spans="1:9" x14ac:dyDescent="0.25">
      <c r="A15" s="10" t="s">
        <v>19</v>
      </c>
      <c r="B15" t="s">
        <v>10</v>
      </c>
      <c r="C15" s="2"/>
      <c r="D15" s="1">
        <v>10400</v>
      </c>
      <c r="F15" s="10" t="s">
        <v>19</v>
      </c>
      <c r="G15" t="s">
        <v>10</v>
      </c>
      <c r="H15" s="2"/>
      <c r="I15" s="4" t="s">
        <v>22</v>
      </c>
    </row>
    <row r="16" spans="1:9" ht="15.75" thickBot="1" x14ac:dyDescent="0.3">
      <c r="A16" s="8" t="s">
        <v>21</v>
      </c>
      <c r="B16" s="5" t="s">
        <v>11</v>
      </c>
      <c r="C16" s="6"/>
      <c r="D16" s="7">
        <v>0</v>
      </c>
      <c r="F16" s="8" t="s">
        <v>21</v>
      </c>
      <c r="G16" s="5" t="s">
        <v>11</v>
      </c>
      <c r="H16" s="6"/>
      <c r="I16" s="7">
        <f>I13-I17</f>
        <v>50000</v>
      </c>
    </row>
    <row r="17" spans="1:9" x14ac:dyDescent="0.25">
      <c r="A17" s="15" t="s">
        <v>20</v>
      </c>
      <c r="B17" s="12" t="s">
        <v>16</v>
      </c>
      <c r="C17" s="13"/>
      <c r="D17" s="14">
        <f>D13+D15-D16</f>
        <v>634400</v>
      </c>
      <c r="F17" s="15" t="s">
        <v>20</v>
      </c>
      <c r="G17" s="12" t="s">
        <v>16</v>
      </c>
      <c r="H17" s="13"/>
      <c r="I17" s="14">
        <f>I20/0.05</f>
        <v>1500000</v>
      </c>
    </row>
    <row r="18" spans="1:9" x14ac:dyDescent="0.25">
      <c r="A18" s="3"/>
      <c r="C18" s="2"/>
      <c r="D18" s="1"/>
      <c r="F18" s="3"/>
      <c r="H18" s="2"/>
      <c r="I18" s="1"/>
    </row>
    <row r="19" spans="1:9" x14ac:dyDescent="0.25">
      <c r="A19" s="10" t="s">
        <v>19</v>
      </c>
      <c r="B19" t="s">
        <v>12</v>
      </c>
      <c r="C19" s="2">
        <v>0.35</v>
      </c>
      <c r="D19" s="1">
        <f>D17*C19</f>
        <v>222040</v>
      </c>
      <c r="F19" s="10" t="s">
        <v>19</v>
      </c>
      <c r="G19" t="s">
        <v>12</v>
      </c>
      <c r="H19" s="2">
        <f>I19/I17</f>
        <v>0.15</v>
      </c>
      <c r="I19" s="1">
        <v>225000</v>
      </c>
    </row>
    <row r="20" spans="1:9" x14ac:dyDescent="0.25">
      <c r="A20" s="10" t="s">
        <v>19</v>
      </c>
      <c r="B20" t="s">
        <v>13</v>
      </c>
      <c r="C20" s="2">
        <v>0.15</v>
      </c>
      <c r="D20" s="1">
        <f>D17*C20</f>
        <v>95160</v>
      </c>
      <c r="F20" s="10" t="s">
        <v>19</v>
      </c>
      <c r="G20" t="s">
        <v>13</v>
      </c>
      <c r="H20" s="2">
        <v>0.05</v>
      </c>
      <c r="I20" s="1">
        <v>75000</v>
      </c>
    </row>
    <row r="21" spans="1:9" ht="15.75" thickBot="1" x14ac:dyDescent="0.3">
      <c r="A21" s="8" t="s">
        <v>19</v>
      </c>
      <c r="B21" s="5" t="s">
        <v>14</v>
      </c>
      <c r="C21" s="6"/>
      <c r="D21" s="7">
        <v>10800</v>
      </c>
      <c r="F21" s="8" t="s">
        <v>19</v>
      </c>
      <c r="G21" s="5" t="s">
        <v>14</v>
      </c>
      <c r="H21" s="6"/>
      <c r="I21" s="7">
        <v>100000</v>
      </c>
    </row>
    <row r="22" spans="1:9" x14ac:dyDescent="0.25">
      <c r="A22" s="15" t="s">
        <v>20</v>
      </c>
      <c r="B22" s="12" t="s">
        <v>17</v>
      </c>
      <c r="C22" s="13"/>
      <c r="D22" s="14">
        <f>D17+D19+D20+D21</f>
        <v>962400</v>
      </c>
      <c r="F22" s="15" t="s">
        <v>20</v>
      </c>
      <c r="G22" s="12" t="s">
        <v>17</v>
      </c>
      <c r="H22" s="13"/>
      <c r="I22" s="14">
        <f>I17+I19+I20+I21</f>
        <v>1900000</v>
      </c>
    </row>
    <row r="23" spans="1:9" x14ac:dyDescent="0.25">
      <c r="A23" s="3"/>
      <c r="C23" s="2"/>
      <c r="D23" s="1"/>
      <c r="F23" s="3"/>
      <c r="H23" s="2"/>
      <c r="I23" s="1"/>
    </row>
    <row r="24" spans="1:9" x14ac:dyDescent="0.25">
      <c r="A24" s="3"/>
      <c r="B24" t="s">
        <v>15</v>
      </c>
      <c r="C24" s="2"/>
      <c r="D24" s="1">
        <v>1200000</v>
      </c>
      <c r="F24" s="3"/>
      <c r="G24" t="s">
        <v>15</v>
      </c>
      <c r="H24" s="2"/>
      <c r="I24" s="1">
        <f>I25-700000</f>
        <v>1200000</v>
      </c>
    </row>
    <row r="25" spans="1:9" ht="15.75" thickBot="1" x14ac:dyDescent="0.3">
      <c r="A25" s="8" t="s">
        <v>21</v>
      </c>
      <c r="B25" s="5" t="s">
        <v>17</v>
      </c>
      <c r="C25" s="6"/>
      <c r="D25" s="7">
        <f>D22</f>
        <v>962400</v>
      </c>
      <c r="F25" s="8" t="s">
        <v>21</v>
      </c>
      <c r="G25" s="5" t="s">
        <v>17</v>
      </c>
      <c r="H25" s="6"/>
      <c r="I25" s="7">
        <v>1900000</v>
      </c>
    </row>
    <row r="26" spans="1:9" x14ac:dyDescent="0.25">
      <c r="A26" s="15" t="s">
        <v>20</v>
      </c>
      <c r="B26" s="12" t="s">
        <v>18</v>
      </c>
      <c r="C26" s="13"/>
      <c r="D26" s="14">
        <f>D24-D25</f>
        <v>237600</v>
      </c>
      <c r="F26" s="15" t="s">
        <v>20</v>
      </c>
      <c r="G26" s="12" t="s">
        <v>18</v>
      </c>
      <c r="H26" s="13"/>
      <c r="I26" s="14">
        <v>-700000</v>
      </c>
    </row>
  </sheetData>
  <mergeCells count="4">
    <mergeCell ref="A1:D1"/>
    <mergeCell ref="B2:C2"/>
    <mergeCell ref="F1:I1"/>
    <mergeCell ref="G2:H2"/>
  </mergeCells>
  <pageMargins left="0.70866141732283472" right="0.70866141732283472" top="0.78740157480314965" bottom="0.78740157480314965" header="0.31496062992125984" footer="0.31496062992125984"/>
  <pageSetup paperSize="9" scale="95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L33" sqref="L33"/>
    </sheetView>
  </sheetViews>
  <sheetFormatPr baseColWidth="10" defaultRowHeight="15" x14ac:dyDescent="0.25"/>
  <cols>
    <col min="2" max="2" width="32.7109375" bestFit="1" customWidth="1"/>
    <col min="3" max="3" width="5.5703125" bestFit="1" customWidth="1"/>
    <col min="4" max="4" width="14.5703125" bestFit="1" customWidth="1"/>
    <col min="5" max="5" width="3.7109375" customWidth="1"/>
    <col min="6" max="6" width="5.5703125" bestFit="1" customWidth="1"/>
    <col min="7" max="7" width="14.5703125" bestFit="1" customWidth="1"/>
    <col min="8" max="8" width="3.42578125" customWidth="1"/>
    <col min="9" max="9" width="13" bestFit="1" customWidth="1"/>
    <col min="10" max="10" width="15" bestFit="1" customWidth="1"/>
  </cols>
  <sheetData>
    <row r="1" spans="1:10" ht="27" thickBot="1" x14ac:dyDescent="0.4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x14ac:dyDescent="0.25">
      <c r="A2" s="3"/>
      <c r="B2" s="65" t="s">
        <v>29</v>
      </c>
      <c r="C2" s="65"/>
      <c r="D2" s="65"/>
      <c r="E2" s="65"/>
      <c r="F2" s="65"/>
      <c r="G2" s="65"/>
      <c r="H2" s="65"/>
      <c r="I2" s="65"/>
      <c r="J2" s="3"/>
    </row>
    <row r="3" spans="1:10" ht="8.25" customHeight="1" x14ac:dyDescent="0.25">
      <c r="A3" s="3"/>
      <c r="B3" s="35"/>
      <c r="C3" s="35"/>
      <c r="D3" s="35"/>
      <c r="E3" s="35"/>
      <c r="F3" s="35"/>
      <c r="G3" s="35"/>
      <c r="H3" s="35"/>
      <c r="I3" s="35"/>
      <c r="J3" s="3"/>
    </row>
    <row r="4" spans="1:10" x14ac:dyDescent="0.25">
      <c r="A4" s="3"/>
      <c r="C4" s="69" t="s">
        <v>24</v>
      </c>
      <c r="D4" s="69"/>
      <c r="E4" s="16"/>
      <c r="F4" s="70" t="s">
        <v>23</v>
      </c>
      <c r="G4" s="70"/>
      <c r="H4" s="17"/>
      <c r="I4" s="18"/>
      <c r="J4" s="17" t="s">
        <v>27</v>
      </c>
    </row>
    <row r="5" spans="1:10" x14ac:dyDescent="0.25">
      <c r="A5" s="3"/>
      <c r="B5" t="s">
        <v>2</v>
      </c>
      <c r="C5" s="2"/>
      <c r="D5" s="1">
        <v>100000</v>
      </c>
      <c r="E5" s="1"/>
      <c r="F5" s="2"/>
      <c r="G5" s="1">
        <v>80000</v>
      </c>
      <c r="H5" s="1"/>
      <c r="I5" s="29">
        <f>D5-G5</f>
        <v>20000</v>
      </c>
      <c r="J5" s="30" t="s">
        <v>26</v>
      </c>
    </row>
    <row r="6" spans="1:10" ht="15.75" thickBot="1" x14ac:dyDescent="0.3">
      <c r="A6" s="8" t="s">
        <v>19</v>
      </c>
      <c r="B6" s="5" t="s">
        <v>3</v>
      </c>
      <c r="C6" s="6">
        <v>0.4</v>
      </c>
      <c r="D6" s="7">
        <f>D5*C6</f>
        <v>40000</v>
      </c>
      <c r="E6" s="7"/>
      <c r="F6" s="6">
        <v>0.35</v>
      </c>
      <c r="G6" s="7">
        <f>G5*F6</f>
        <v>28000</v>
      </c>
      <c r="H6" s="7"/>
      <c r="I6" s="31">
        <f>D6-G6</f>
        <v>12000</v>
      </c>
      <c r="J6" s="32" t="s">
        <v>26</v>
      </c>
    </row>
    <row r="7" spans="1:10" x14ac:dyDescent="0.25">
      <c r="A7" s="11" t="s">
        <v>20</v>
      </c>
      <c r="B7" s="12" t="s">
        <v>4</v>
      </c>
      <c r="C7" s="13"/>
      <c r="D7" s="14">
        <f>D5+D6</f>
        <v>140000</v>
      </c>
      <c r="E7" s="14"/>
      <c r="F7" s="2"/>
      <c r="G7" s="14">
        <f>G5+G6</f>
        <v>108000</v>
      </c>
      <c r="H7" s="14"/>
      <c r="I7" s="33">
        <f>D7-G7</f>
        <v>32000</v>
      </c>
      <c r="J7" s="34" t="s">
        <v>26</v>
      </c>
    </row>
    <row r="8" spans="1:10" x14ac:dyDescent="0.25">
      <c r="A8" s="3"/>
      <c r="C8" s="2"/>
      <c r="D8" s="1"/>
      <c r="E8" s="1"/>
      <c r="F8" s="2"/>
      <c r="G8" s="1"/>
      <c r="H8" s="1"/>
      <c r="I8" s="1"/>
      <c r="J8" s="4"/>
    </row>
    <row r="9" spans="1:10" x14ac:dyDescent="0.25">
      <c r="A9" s="3"/>
      <c r="B9" t="s">
        <v>7</v>
      </c>
      <c r="C9" s="2"/>
      <c r="D9" s="1">
        <v>250000</v>
      </c>
      <c r="E9" s="1"/>
      <c r="F9" s="2"/>
      <c r="G9" s="1">
        <v>260000</v>
      </c>
      <c r="H9" s="1"/>
      <c r="I9" s="27">
        <f>D9-G9</f>
        <v>-10000</v>
      </c>
      <c r="J9" s="28" t="s">
        <v>25</v>
      </c>
    </row>
    <row r="10" spans="1:10" x14ac:dyDescent="0.25">
      <c r="A10" s="9" t="s">
        <v>19</v>
      </c>
      <c r="B10" t="s">
        <v>5</v>
      </c>
      <c r="C10" s="2">
        <v>1.5</v>
      </c>
      <c r="D10" s="1">
        <f>D9*C10</f>
        <v>375000</v>
      </c>
      <c r="E10" s="1"/>
      <c r="F10" s="2">
        <v>1.2</v>
      </c>
      <c r="G10" s="1">
        <f>G9*F10</f>
        <v>312000</v>
      </c>
      <c r="H10" s="1"/>
      <c r="I10" s="29">
        <f>D10-G10</f>
        <v>63000</v>
      </c>
      <c r="J10" s="30" t="s">
        <v>26</v>
      </c>
    </row>
    <row r="11" spans="1:10" ht="15.75" thickBot="1" x14ac:dyDescent="0.3">
      <c r="A11" s="8" t="s">
        <v>19</v>
      </c>
      <c r="B11" s="5" t="s">
        <v>8</v>
      </c>
      <c r="C11" s="6"/>
      <c r="D11" s="7">
        <v>15000</v>
      </c>
      <c r="E11" s="7"/>
      <c r="F11" s="6"/>
      <c r="G11" s="7">
        <v>18000</v>
      </c>
      <c r="H11" s="7"/>
      <c r="I11" s="23">
        <f>D11-G11</f>
        <v>-3000</v>
      </c>
      <c r="J11" s="24" t="s">
        <v>25</v>
      </c>
    </row>
    <row r="12" spans="1:10" x14ac:dyDescent="0.25">
      <c r="A12" s="15" t="s">
        <v>20</v>
      </c>
      <c r="B12" s="12" t="s">
        <v>6</v>
      </c>
      <c r="C12" s="13"/>
      <c r="D12" s="14">
        <f>D9+D10+D11</f>
        <v>640000</v>
      </c>
      <c r="E12" s="14"/>
      <c r="F12" s="2"/>
      <c r="G12" s="14">
        <f>G9+G10+G11</f>
        <v>590000</v>
      </c>
      <c r="H12" s="1"/>
      <c r="I12" s="33">
        <f>D12-G12</f>
        <v>50000</v>
      </c>
      <c r="J12" s="34" t="s">
        <v>26</v>
      </c>
    </row>
    <row r="13" spans="1:10" x14ac:dyDescent="0.25">
      <c r="A13" s="3"/>
      <c r="C13" s="2"/>
      <c r="D13" s="1"/>
      <c r="E13" s="1"/>
      <c r="F13" s="2"/>
      <c r="G13" s="14"/>
      <c r="H13" s="1"/>
      <c r="I13" s="1"/>
      <c r="J13" s="4"/>
    </row>
    <row r="14" spans="1:10" x14ac:dyDescent="0.25">
      <c r="A14" s="15" t="s">
        <v>20</v>
      </c>
      <c r="B14" s="12" t="s">
        <v>9</v>
      </c>
      <c r="C14" s="13"/>
      <c r="D14" s="14">
        <f>D7+D12</f>
        <v>780000</v>
      </c>
      <c r="E14" s="14"/>
      <c r="F14" s="2"/>
      <c r="G14" s="14">
        <f>G7+G12</f>
        <v>698000</v>
      </c>
      <c r="H14" s="1"/>
      <c r="I14" s="33">
        <f>D14-G14</f>
        <v>82000</v>
      </c>
      <c r="J14" s="34" t="s">
        <v>26</v>
      </c>
    </row>
    <row r="15" spans="1:10" x14ac:dyDescent="0.25">
      <c r="A15" s="3"/>
      <c r="C15" s="2"/>
      <c r="D15" s="1"/>
      <c r="E15" s="1"/>
      <c r="F15" s="2"/>
      <c r="G15" s="1"/>
      <c r="H15" s="1"/>
      <c r="I15" s="1"/>
      <c r="J15" s="4"/>
    </row>
    <row r="16" spans="1:10" x14ac:dyDescent="0.25">
      <c r="A16" s="10" t="s">
        <v>19</v>
      </c>
      <c r="B16" t="s">
        <v>10</v>
      </c>
      <c r="C16" s="2"/>
      <c r="D16" s="1">
        <v>30000</v>
      </c>
      <c r="E16" s="1"/>
      <c r="F16" s="2"/>
      <c r="G16" s="1">
        <v>30000</v>
      </c>
      <c r="H16" s="1"/>
      <c r="I16" s="19">
        <f>D16-G16</f>
        <v>0</v>
      </c>
      <c r="J16" s="20" t="s">
        <v>28</v>
      </c>
    </row>
    <row r="17" spans="1:10" ht="15.75" thickBot="1" x14ac:dyDescent="0.3">
      <c r="A17" s="8" t="s">
        <v>21</v>
      </c>
      <c r="B17" s="5" t="s">
        <v>11</v>
      </c>
      <c r="C17" s="6"/>
      <c r="D17" s="7">
        <v>0</v>
      </c>
      <c r="E17" s="7"/>
      <c r="F17" s="6"/>
      <c r="G17" s="7">
        <v>0</v>
      </c>
      <c r="H17" s="7"/>
      <c r="I17" s="21">
        <v>0</v>
      </c>
      <c r="J17" s="22" t="s">
        <v>28</v>
      </c>
    </row>
    <row r="18" spans="1:10" x14ac:dyDescent="0.25">
      <c r="A18" s="15" t="s">
        <v>20</v>
      </c>
      <c r="B18" s="12" t="s">
        <v>16</v>
      </c>
      <c r="C18" s="13"/>
      <c r="D18" s="14">
        <f>D14+D16-D17</f>
        <v>810000</v>
      </c>
      <c r="E18" s="14"/>
      <c r="F18" s="2"/>
      <c r="G18" s="14">
        <f>G14+G16-G17</f>
        <v>728000</v>
      </c>
      <c r="H18" s="1"/>
      <c r="I18" s="33">
        <f>D18-G18</f>
        <v>82000</v>
      </c>
      <c r="J18" s="34" t="s">
        <v>26</v>
      </c>
    </row>
    <row r="19" spans="1:10" x14ac:dyDescent="0.25">
      <c r="A19" s="3"/>
      <c r="C19" s="2"/>
      <c r="D19" s="1"/>
      <c r="E19" s="1"/>
      <c r="F19" s="2"/>
      <c r="G19" s="1"/>
      <c r="H19" s="1"/>
      <c r="I19" s="1"/>
      <c r="J19" s="4"/>
    </row>
    <row r="20" spans="1:10" x14ac:dyDescent="0.25">
      <c r="A20" s="10" t="s">
        <v>19</v>
      </c>
      <c r="B20" t="s">
        <v>12</v>
      </c>
      <c r="C20" s="2">
        <v>0.1</v>
      </c>
      <c r="D20" s="1">
        <f>D18*C20</f>
        <v>81000</v>
      </c>
      <c r="E20" s="1"/>
      <c r="F20" s="2">
        <v>0.15</v>
      </c>
      <c r="G20" s="1">
        <f>G18*F20</f>
        <v>109200</v>
      </c>
      <c r="H20" s="1"/>
      <c r="I20" s="27">
        <f>D20-G20</f>
        <v>-28200</v>
      </c>
      <c r="J20" s="28" t="s">
        <v>25</v>
      </c>
    </row>
    <row r="21" spans="1:10" x14ac:dyDescent="0.25">
      <c r="A21" s="10" t="s">
        <v>19</v>
      </c>
      <c r="B21" t="s">
        <v>13</v>
      </c>
      <c r="C21" s="2">
        <v>0.05</v>
      </c>
      <c r="D21" s="1">
        <f>D18*C21</f>
        <v>40500</v>
      </c>
      <c r="E21" s="1"/>
      <c r="F21" s="2">
        <v>0.05</v>
      </c>
      <c r="G21" s="1">
        <f>G18*F21</f>
        <v>36400</v>
      </c>
      <c r="H21" s="1"/>
      <c r="I21" s="29">
        <f>D21-G21</f>
        <v>4100</v>
      </c>
      <c r="J21" s="30" t="s">
        <v>26</v>
      </c>
    </row>
    <row r="22" spans="1:10" ht="15.75" thickBot="1" x14ac:dyDescent="0.3">
      <c r="A22" s="8" t="s">
        <v>19</v>
      </c>
      <c r="B22" s="5" t="s">
        <v>14</v>
      </c>
      <c r="C22" s="6"/>
      <c r="D22" s="7">
        <v>5500</v>
      </c>
      <c r="E22" s="7"/>
      <c r="F22" s="6"/>
      <c r="G22" s="7">
        <v>10400</v>
      </c>
      <c r="H22" s="7"/>
      <c r="I22" s="23">
        <f>D22-G22</f>
        <v>-4900</v>
      </c>
      <c r="J22" s="24" t="s">
        <v>25</v>
      </c>
    </row>
    <row r="23" spans="1:10" x14ac:dyDescent="0.25">
      <c r="A23" s="15" t="s">
        <v>20</v>
      </c>
      <c r="B23" s="12" t="s">
        <v>17</v>
      </c>
      <c r="C23" s="13"/>
      <c r="D23" s="14">
        <f>D18+D20+D21+D22</f>
        <v>937000</v>
      </c>
      <c r="E23" s="14"/>
      <c r="F23" s="2"/>
      <c r="G23" s="14">
        <f>G18+G20+G21+G22</f>
        <v>884000</v>
      </c>
      <c r="H23" s="1"/>
      <c r="I23" s="33">
        <f>D23-G23</f>
        <v>53000</v>
      </c>
      <c r="J23" s="34" t="s">
        <v>26</v>
      </c>
    </row>
    <row r="24" spans="1:10" x14ac:dyDescent="0.25">
      <c r="A24" s="3"/>
      <c r="C24" s="2"/>
      <c r="D24" s="1"/>
      <c r="E24" s="1"/>
      <c r="F24" s="2"/>
      <c r="G24" s="1"/>
      <c r="H24" s="1"/>
      <c r="I24" s="1"/>
      <c r="J24" s="4"/>
    </row>
    <row r="25" spans="1:10" x14ac:dyDescent="0.25">
      <c r="A25" s="3"/>
      <c r="B25" t="s">
        <v>15</v>
      </c>
      <c r="C25" s="2"/>
      <c r="D25" s="1">
        <f>G25+I25</f>
        <v>400000</v>
      </c>
      <c r="E25" s="1"/>
      <c r="F25" s="2"/>
      <c r="G25" s="1">
        <v>700000</v>
      </c>
      <c r="H25" s="1"/>
      <c r="I25" s="27">
        <v>-300000</v>
      </c>
      <c r="J25" s="28" t="s">
        <v>25</v>
      </c>
    </row>
    <row r="26" spans="1:10" ht="15.75" thickBot="1" x14ac:dyDescent="0.3">
      <c r="A26" s="8" t="s">
        <v>21</v>
      </c>
      <c r="B26" s="5" t="s">
        <v>17</v>
      </c>
      <c r="C26" s="6"/>
      <c r="D26" s="7">
        <f>D23</f>
        <v>937000</v>
      </c>
      <c r="E26" s="7"/>
      <c r="F26" s="6"/>
      <c r="G26" s="7">
        <f>G23</f>
        <v>884000</v>
      </c>
      <c r="H26" s="7"/>
      <c r="I26" s="31">
        <f>D26-G26</f>
        <v>53000</v>
      </c>
      <c r="J26" s="32" t="s">
        <v>26</v>
      </c>
    </row>
    <row r="27" spans="1:10" x14ac:dyDescent="0.25">
      <c r="A27" s="15" t="s">
        <v>20</v>
      </c>
      <c r="B27" s="12" t="s">
        <v>18</v>
      </c>
      <c r="C27" s="13"/>
      <c r="D27" s="14">
        <f>D25-D26</f>
        <v>-537000</v>
      </c>
      <c r="E27" s="14"/>
      <c r="F27" s="2"/>
      <c r="G27" s="14">
        <f>G25-G26</f>
        <v>-184000</v>
      </c>
      <c r="H27" s="1"/>
      <c r="I27" s="25">
        <f>184000-63000</f>
        <v>121000</v>
      </c>
      <c r="J27" s="26" t="s">
        <v>25</v>
      </c>
    </row>
  </sheetData>
  <mergeCells count="4">
    <mergeCell ref="A1:J1"/>
    <mergeCell ref="C4:D4"/>
    <mergeCell ref="F4:G4"/>
    <mergeCell ref="B2:I2"/>
  </mergeCells>
  <pageMargins left="0.7" right="0.7" top="0.78740157499999996" bottom="0.78740157499999996" header="0.3" footer="0.3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Grundform</vt:lpstr>
      <vt:lpstr>Übung</vt:lpstr>
      <vt:lpstr>Periodenvergleich</vt:lpstr>
      <vt:lpstr>Druckseite1 Aufgabe</vt:lpstr>
      <vt:lpstr>Druckseite2 Aufgabe</vt:lpstr>
      <vt:lpstr>Druckseite1 Lösung</vt:lpstr>
      <vt:lpstr>Druckseite2 Lösung</vt:lpstr>
      <vt:lpstr>'Druckseite1 Aufgabe'!Druckbereich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Zerle</dc:creator>
  <cp:lastModifiedBy>Christian</cp:lastModifiedBy>
  <cp:lastPrinted>2013-02-15T22:17:31Z</cp:lastPrinted>
  <dcterms:created xsi:type="dcterms:W3CDTF">2013-02-15T19:56:18Z</dcterms:created>
  <dcterms:modified xsi:type="dcterms:W3CDTF">2015-03-08T16:48:59Z</dcterms:modified>
</cp:coreProperties>
</file>